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35" windowHeight="8535" tabRatio="960" firstSheet="3" activeTab="36"/>
  </bookViews>
  <sheets>
    <sheet name="A1" sheetId="1" r:id="rId1"/>
    <sheet name="A3" sheetId="2" r:id="rId2"/>
    <sheet name="A4" sheetId="3" r:id="rId3"/>
    <sheet name="A6" sheetId="4" r:id="rId4"/>
    <sheet name="A7" sheetId="5" r:id="rId5"/>
    <sheet name="B1" sheetId="6" r:id="rId6"/>
    <sheet name="B3" sheetId="7" r:id="rId7"/>
    <sheet name="B4" sheetId="8" r:id="rId8"/>
    <sheet name="B6" sheetId="9" r:id="rId9"/>
    <sheet name="B7" sheetId="10" r:id="rId10"/>
    <sheet name="B8" sheetId="11" r:id="rId11"/>
    <sheet name="B10" sheetId="12" r:id="rId12"/>
    <sheet name="B11" sheetId="13" r:id="rId13"/>
    <sheet name="B12" sheetId="14" r:id="rId14"/>
    <sheet name="D1" sheetId="15" r:id="rId15"/>
    <sheet name="D4" sheetId="16" r:id="rId16"/>
    <sheet name="D5" sheetId="17" r:id="rId17"/>
    <sheet name="D6" sheetId="18" r:id="rId18"/>
    <sheet name="D7" sheetId="19" r:id="rId19"/>
    <sheet name="D8" sheetId="20" r:id="rId20"/>
    <sheet name="D9" sheetId="21" r:id="rId21"/>
    <sheet name="D10" sheetId="22" r:id="rId22"/>
    <sheet name="D12" sheetId="23" r:id="rId23"/>
    <sheet name="E1" sheetId="24" r:id="rId24"/>
    <sheet name="E4" sheetId="25" r:id="rId25"/>
    <sheet name="E5" sheetId="26" r:id="rId26"/>
    <sheet name="E6" sheetId="27" r:id="rId27"/>
    <sheet name="E7" sheetId="28" r:id="rId28"/>
    <sheet name="E8" sheetId="29" r:id="rId29"/>
    <sheet name="E9" sheetId="30" r:id="rId30"/>
    <sheet name="E10" sheetId="31" r:id="rId31"/>
    <sheet name="E12" sheetId="32" r:id="rId32"/>
    <sheet name="G1" sheetId="33" r:id="rId33"/>
    <sheet name="G4" sheetId="34" r:id="rId34"/>
    <sheet name="G6" sheetId="35" r:id="rId35"/>
    <sheet name="H6" sheetId="36" r:id="rId36"/>
    <sheet name="H7" sheetId="37" r:id="rId37"/>
  </sheets>
  <definedNames/>
  <calcPr fullCalcOnLoad="1"/>
</workbook>
</file>

<file path=xl/sharedStrings.xml><?xml version="1.0" encoding="utf-8"?>
<sst xmlns="http://schemas.openxmlformats.org/spreadsheetml/2006/main" count="3293" uniqueCount="97">
  <si>
    <t>Project Name:</t>
  </si>
  <si>
    <t>Date:</t>
  </si>
  <si>
    <t>Engineer:</t>
  </si>
  <si>
    <t>Column ID:</t>
  </si>
  <si>
    <t>Level</t>
  </si>
  <si>
    <t>Height</t>
  </si>
  <si>
    <t>(psf)</t>
  </si>
  <si>
    <t>Allowable</t>
  </si>
  <si>
    <t>(in x in)</t>
  </si>
  <si>
    <t>Reduced</t>
  </si>
  <si>
    <t>Size</t>
  </si>
  <si>
    <t>Design</t>
  </si>
  <si>
    <t>Reduction</t>
  </si>
  <si>
    <t>Roof</t>
  </si>
  <si>
    <t>Slab t,</t>
  </si>
  <si>
    <t>(in)</t>
  </si>
  <si>
    <t>(kips)</t>
  </si>
  <si>
    <t>(ft)</t>
  </si>
  <si>
    <t>SDL</t>
  </si>
  <si>
    <t>(IBC)</t>
  </si>
  <si>
    <t>Corner columns w/ cant slab</t>
  </si>
  <si>
    <t>Interior columns</t>
  </si>
  <si>
    <t>Exterior columns w/o cant slab</t>
  </si>
  <si>
    <t>Edge columns w/ cant slab</t>
  </si>
  <si>
    <t>Job Number:</t>
  </si>
  <si>
    <t>Foundation Design:</t>
  </si>
  <si>
    <t>Allowable bearing (psf):</t>
  </si>
  <si>
    <t>Square Footing Size:</t>
  </si>
  <si>
    <t>Load</t>
  </si>
  <si>
    <t>Type</t>
  </si>
  <si>
    <t>*LL reduction calculated using IBC eqn 16-1.</t>
  </si>
  <si>
    <t xml:space="preserve">  1. For LL &gt; 100 psf at the roof level. (For LL&gt;100 for floors other</t>
  </si>
  <si>
    <t xml:space="preserve">      than roof, the max allowable reduction is 20%.)</t>
  </si>
  <si>
    <t xml:space="preserve">  2. For LL &lt;= 100 psf in public assembly areas.</t>
  </si>
  <si>
    <t xml:space="preserve">  3. For any roof loading.</t>
  </si>
  <si>
    <t>P</t>
  </si>
  <si>
    <t>Floor</t>
  </si>
  <si>
    <r>
      <t>Trib, A</t>
    </r>
    <r>
      <rPr>
        <b/>
        <vertAlign val="subscript"/>
        <sz val="9"/>
        <rFont val="Lucida Sans"/>
        <family val="2"/>
      </rPr>
      <t>T</t>
    </r>
  </si>
  <si>
    <r>
      <t>*K</t>
    </r>
    <r>
      <rPr>
        <b/>
        <vertAlign val="subscript"/>
        <sz val="9"/>
        <rFont val="Lucida Sans"/>
        <family val="2"/>
      </rPr>
      <t>LL</t>
    </r>
  </si>
  <si>
    <r>
      <t>P</t>
    </r>
    <r>
      <rPr>
        <b/>
        <vertAlign val="subscript"/>
        <sz val="9"/>
        <rFont val="Lucida Sans"/>
        <family val="2"/>
      </rPr>
      <t>Slab</t>
    </r>
  </si>
  <si>
    <r>
      <t>P</t>
    </r>
    <r>
      <rPr>
        <b/>
        <vertAlign val="subscript"/>
        <sz val="9"/>
        <rFont val="Lucida Sans"/>
        <family val="2"/>
      </rPr>
      <t>Drop</t>
    </r>
  </si>
  <si>
    <r>
      <t>P</t>
    </r>
    <r>
      <rPr>
        <b/>
        <vertAlign val="subscript"/>
        <sz val="9"/>
        <rFont val="Lucida Sans"/>
        <family val="2"/>
      </rPr>
      <t>Beams</t>
    </r>
  </si>
  <si>
    <r>
      <t>P</t>
    </r>
    <r>
      <rPr>
        <b/>
        <vertAlign val="subscript"/>
        <sz val="9"/>
        <rFont val="Lucida Sans"/>
        <family val="2"/>
      </rPr>
      <t>Facade</t>
    </r>
  </si>
  <si>
    <r>
      <t>P</t>
    </r>
    <r>
      <rPr>
        <b/>
        <vertAlign val="subscript"/>
        <sz val="9"/>
        <rFont val="Lucida Sans"/>
        <family val="2"/>
      </rPr>
      <t>Col</t>
    </r>
  </si>
  <si>
    <r>
      <t>P</t>
    </r>
    <r>
      <rPr>
        <b/>
        <vertAlign val="subscript"/>
        <sz val="9"/>
        <rFont val="Lucida Sans"/>
        <family val="2"/>
      </rPr>
      <t>SDL</t>
    </r>
  </si>
  <si>
    <r>
      <t>(ft</t>
    </r>
    <r>
      <rPr>
        <vertAlign val="superscript"/>
        <sz val="9"/>
        <rFont val="Lucida Sans"/>
        <family val="2"/>
      </rPr>
      <t>2</t>
    </r>
    <r>
      <rPr>
        <sz val="9"/>
        <rFont val="Lucida Sans"/>
        <family val="2"/>
      </rPr>
      <t>)</t>
    </r>
  </si>
  <si>
    <r>
      <t xml:space="preserve">LL </t>
    </r>
    <r>
      <rPr>
        <sz val="9"/>
        <rFont val="Lucida Sans"/>
        <family val="2"/>
      </rPr>
      <t>(psf)</t>
    </r>
  </si>
  <si>
    <r>
      <t>P</t>
    </r>
    <r>
      <rPr>
        <b/>
        <vertAlign val="subscript"/>
        <sz val="9"/>
        <rFont val="Lucida Sans"/>
        <family val="2"/>
      </rPr>
      <t>LL</t>
    </r>
  </si>
  <si>
    <r>
      <t>P</t>
    </r>
    <r>
      <rPr>
        <b/>
        <vertAlign val="subscript"/>
        <sz val="9"/>
        <rFont val="Lucida Sans"/>
        <family val="2"/>
      </rPr>
      <t>DL</t>
    </r>
  </si>
  <si>
    <r>
      <t>S</t>
    </r>
    <r>
      <rPr>
        <b/>
        <sz val="9"/>
        <rFont val="Lucida Sans"/>
        <family val="2"/>
      </rPr>
      <t>P</t>
    </r>
    <r>
      <rPr>
        <b/>
        <vertAlign val="subscript"/>
        <sz val="9"/>
        <rFont val="Lucida Sans"/>
        <family val="2"/>
      </rPr>
      <t>LL</t>
    </r>
  </si>
  <si>
    <r>
      <t>S</t>
    </r>
    <r>
      <rPr>
        <b/>
        <sz val="9"/>
        <rFont val="Lucida Sans"/>
        <family val="2"/>
      </rPr>
      <t>P</t>
    </r>
    <r>
      <rPr>
        <b/>
        <vertAlign val="subscript"/>
        <sz val="9"/>
        <rFont val="Lucida Sans"/>
        <family val="2"/>
      </rPr>
      <t>DL</t>
    </r>
  </si>
  <si>
    <r>
      <t>S</t>
    </r>
    <r>
      <rPr>
        <b/>
        <sz val="9"/>
        <rFont val="Lucida Sans"/>
        <family val="2"/>
      </rPr>
      <t>P</t>
    </r>
    <r>
      <rPr>
        <b/>
        <vertAlign val="subscript"/>
        <sz val="9"/>
        <rFont val="Lucida Sans"/>
        <family val="2"/>
      </rPr>
      <t>Total</t>
    </r>
  </si>
  <si>
    <r>
      <t>S</t>
    </r>
    <r>
      <rPr>
        <b/>
        <sz val="9"/>
        <rFont val="Lucida Sans"/>
        <family val="2"/>
      </rPr>
      <t>P</t>
    </r>
    <r>
      <rPr>
        <b/>
        <vertAlign val="subscript"/>
        <sz val="9"/>
        <rFont val="Lucida Sans"/>
        <family val="2"/>
      </rPr>
      <t>u</t>
    </r>
  </si>
  <si>
    <r>
      <t>*K</t>
    </r>
    <r>
      <rPr>
        <vertAlign val="subscript"/>
        <sz val="8"/>
        <rFont val="Lucida Sans"/>
        <family val="2"/>
      </rPr>
      <t>LL</t>
    </r>
    <r>
      <rPr>
        <sz val="8"/>
        <rFont val="Lucida Sans"/>
        <family val="2"/>
      </rPr>
      <t>, the live load element factor, was obtained from IBC Table 1607.9.1:</t>
    </r>
  </si>
  <si>
    <r>
      <t xml:space="preserve">*LL reduction is </t>
    </r>
    <r>
      <rPr>
        <b/>
        <sz val="8"/>
        <rFont val="Lucida Sans"/>
        <family val="2"/>
      </rPr>
      <t>not</t>
    </r>
    <r>
      <rPr>
        <sz val="8"/>
        <rFont val="Lucida Sans"/>
        <family val="2"/>
      </rPr>
      <t xml:space="preserve"> to be used:</t>
    </r>
  </si>
  <si>
    <r>
      <t>Required footing area (ft</t>
    </r>
    <r>
      <rPr>
        <vertAlign val="superscript"/>
        <sz val="10"/>
        <rFont val="Lucida Sans"/>
        <family val="2"/>
      </rPr>
      <t>2</t>
    </r>
    <r>
      <rPr>
        <sz val="10"/>
        <rFont val="Lucida Sans"/>
        <family val="2"/>
      </rPr>
      <t>):</t>
    </r>
  </si>
  <si>
    <t>P-2</t>
  </si>
  <si>
    <t>P-3</t>
  </si>
  <si>
    <t>P-4</t>
  </si>
  <si>
    <t>Sallie Mae HQ</t>
  </si>
  <si>
    <t>B12</t>
  </si>
  <si>
    <t>D12</t>
  </si>
  <si>
    <t>B11</t>
  </si>
  <si>
    <t>E12</t>
  </si>
  <si>
    <t>B10</t>
  </si>
  <si>
    <t>D10</t>
  </si>
  <si>
    <t>E10</t>
  </si>
  <si>
    <t>D9</t>
  </si>
  <si>
    <t>E9</t>
  </si>
  <si>
    <t>D8</t>
  </si>
  <si>
    <t>E8</t>
  </si>
  <si>
    <t>D7</t>
  </si>
  <si>
    <t>E7</t>
  </si>
  <si>
    <t>D6</t>
  </si>
  <si>
    <t>E6</t>
  </si>
  <si>
    <t>D5</t>
  </si>
  <si>
    <t>E5</t>
  </si>
  <si>
    <t>D4</t>
  </si>
  <si>
    <t>E4</t>
  </si>
  <si>
    <t>G6</t>
  </si>
  <si>
    <t>G4</t>
  </si>
  <si>
    <t>H6</t>
  </si>
  <si>
    <t>B1</t>
  </si>
  <si>
    <t>B3</t>
  </si>
  <si>
    <t>B4</t>
  </si>
  <si>
    <t>D1</t>
  </si>
  <si>
    <t>E1</t>
  </si>
  <si>
    <t>A1</t>
  </si>
  <si>
    <t>A3</t>
  </si>
  <si>
    <t>A4</t>
  </si>
  <si>
    <t>A6</t>
  </si>
  <si>
    <t>B8</t>
  </si>
  <si>
    <t>B7</t>
  </si>
  <si>
    <t>B6</t>
  </si>
  <si>
    <t>A7</t>
  </si>
  <si>
    <t>G1</t>
  </si>
  <si>
    <t>H7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</si>
</sst>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</numFmts>
  <fonts count="15">
    <font>
      <sz val="10"/>
      <name val="Arial"/>
      <family val="0"/>
    </font>
    <font>
      <sz val="10"/>
      <name val="Lucida San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Lucida Sans"/>
      <family val="2"/>
    </font>
    <font>
      <b/>
      <sz val="10"/>
      <name val="Lucida Sans"/>
      <family val="2"/>
    </font>
    <font>
      <b/>
      <sz val="9"/>
      <name val="Lucida Sans"/>
      <family val="2"/>
    </font>
    <font>
      <b/>
      <vertAlign val="subscript"/>
      <sz val="9"/>
      <name val="Lucida Sans"/>
      <family val="2"/>
    </font>
    <font>
      <b/>
      <sz val="7"/>
      <name val="Lucida Sans"/>
      <family val="2"/>
    </font>
    <font>
      <sz val="9"/>
      <name val="Lucida Sans"/>
      <family val="2"/>
    </font>
    <font>
      <vertAlign val="superscript"/>
      <sz val="9"/>
      <name val="Lucida Sans"/>
      <family val="2"/>
    </font>
    <font>
      <b/>
      <sz val="9"/>
      <name val="Symbol"/>
      <family val="1"/>
    </font>
    <font>
      <vertAlign val="subscript"/>
      <sz val="8"/>
      <name val="Lucida Sans"/>
      <family val="2"/>
    </font>
    <font>
      <b/>
      <sz val="8"/>
      <name val="Lucida Sans"/>
      <family val="2"/>
    </font>
    <font>
      <vertAlign val="superscript"/>
      <sz val="10"/>
      <name val="Lucida Sans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hair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left"/>
    </xf>
    <xf numFmtId="14" fontId="1" fillId="0" borderId="0" xfId="0" applyNumberFormat="1" applyFont="1" applyAlignment="1" quotePrefix="1">
      <alignment horizontal="left"/>
    </xf>
    <xf numFmtId="0" fontId="1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6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0" fillId="0" borderId="0" xfId="0" applyFont="1" applyAlignment="1">
      <alignment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8" fontId="5" fillId="0" borderId="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68" fontId="1" fillId="0" borderId="4" xfId="0" applyNumberFormat="1" applyFont="1" applyBorder="1" applyAlignment="1">
      <alignment horizontal="center"/>
    </xf>
    <xf numFmtId="168" fontId="1" fillId="0" borderId="24" xfId="0" applyNumberFormat="1" applyFont="1" applyBorder="1" applyAlignment="1">
      <alignment horizontal="center"/>
    </xf>
    <xf numFmtId="168" fontId="1" fillId="0" borderId="1" xfId="0" applyNumberFormat="1" applyFont="1" applyBorder="1" applyAlignment="1">
      <alignment horizontal="center"/>
    </xf>
    <xf numFmtId="168" fontId="1" fillId="0" borderId="2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CF114"/>
  <sheetViews>
    <sheetView workbookViewId="0" topLeftCell="A1">
      <selection activeCell="K25" sqref="K25"/>
    </sheetView>
  </sheetViews>
  <sheetFormatPr defaultColWidth="9.140625" defaultRowHeight="12.75"/>
  <cols>
    <col min="1" max="2" width="6.8515625" style="0" customWidth="1"/>
    <col min="3" max="3" width="7.57421875" style="0" customWidth="1"/>
    <col min="4" max="4" width="3.7109375" style="0" customWidth="1"/>
    <col min="5" max="5" width="2.421875" style="0" customWidth="1"/>
    <col min="6" max="6" width="3.7109375" style="0" customWidth="1"/>
    <col min="7" max="7" width="15.421875" style="0" customWidth="1"/>
    <col min="8" max="8" width="6.00390625" style="0" hidden="1" customWidth="1"/>
    <col min="9" max="9" width="7.57421875" style="0" bestFit="1" customWidth="1"/>
    <col min="10" max="10" width="8.8515625" style="0" bestFit="1" customWidth="1"/>
    <col min="11" max="11" width="8.7109375" style="0" bestFit="1" customWidth="1"/>
    <col min="12" max="12" width="9.28125" style="0" bestFit="1" customWidth="1"/>
    <col min="13" max="13" width="7.140625" style="0" customWidth="1"/>
    <col min="14" max="14" width="6.00390625" style="0" bestFit="1" customWidth="1"/>
    <col min="15" max="15" width="6.28125" style="0" bestFit="1" customWidth="1"/>
    <col min="16" max="16" width="7.140625" style="0" bestFit="1" customWidth="1"/>
    <col min="17" max="17" width="7.57421875" style="0" bestFit="1" customWidth="1"/>
    <col min="18" max="18" width="6.00390625" style="0" bestFit="1" customWidth="1"/>
    <col min="19" max="19" width="5.28125" style="0" bestFit="1" customWidth="1"/>
    <col min="20" max="20" width="6.00390625" style="0" bestFit="1" customWidth="1"/>
  </cols>
  <sheetData>
    <row r="1" spans="1:84" ht="12.75">
      <c r="A1" s="15" t="s">
        <v>0</v>
      </c>
      <c r="B1" s="15"/>
      <c r="C1" s="1" t="s">
        <v>59</v>
      </c>
      <c r="D1" s="1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</row>
    <row r="2" spans="1:84" ht="12.75">
      <c r="A2" s="15" t="s">
        <v>24</v>
      </c>
      <c r="B2" s="15"/>
      <c r="C2" s="1"/>
      <c r="D2" s="16"/>
      <c r="E2" s="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</row>
    <row r="3" spans="1:84" ht="12.75">
      <c r="A3" s="15" t="s">
        <v>1</v>
      </c>
      <c r="B3" s="15"/>
      <c r="C3" s="1"/>
      <c r="D3" s="1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</row>
    <row r="4" spans="1:84" ht="12.75">
      <c r="A4" s="15" t="s">
        <v>2</v>
      </c>
      <c r="B4" s="15"/>
      <c r="C4" s="1"/>
      <c r="D4" s="16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</row>
    <row r="5" spans="1:84" ht="12.75">
      <c r="A5" s="15"/>
      <c r="B5" s="1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</row>
    <row r="6" spans="1:84" ht="12.75">
      <c r="A6" s="15" t="s">
        <v>3</v>
      </c>
      <c r="B6" s="15"/>
      <c r="C6" s="1"/>
      <c r="D6" s="1" t="s">
        <v>87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</row>
    <row r="7" spans="1:84" ht="12.75">
      <c r="A7" s="7"/>
      <c r="B7" s="7"/>
      <c r="C7" s="7"/>
      <c r="D7" s="18"/>
      <c r="E7" s="18"/>
      <c r="F7" s="18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</row>
    <row r="8" spans="1:84" ht="13.5">
      <c r="A8" s="78" t="s">
        <v>4</v>
      </c>
      <c r="B8" s="19" t="s">
        <v>28</v>
      </c>
      <c r="C8" s="20" t="s">
        <v>5</v>
      </c>
      <c r="D8" s="80" t="s">
        <v>10</v>
      </c>
      <c r="E8" s="80"/>
      <c r="F8" s="80"/>
      <c r="G8" s="20" t="s">
        <v>37</v>
      </c>
      <c r="H8" s="21"/>
      <c r="I8" s="21" t="s">
        <v>38</v>
      </c>
      <c r="J8" s="22" t="s">
        <v>11</v>
      </c>
      <c r="K8" s="23" t="s">
        <v>7</v>
      </c>
      <c r="L8" s="24" t="s">
        <v>9</v>
      </c>
      <c r="M8" s="21" t="s">
        <v>14</v>
      </c>
      <c r="N8" s="25" t="s">
        <v>39</v>
      </c>
      <c r="O8" s="25" t="s">
        <v>40</v>
      </c>
      <c r="P8" s="20" t="s">
        <v>41</v>
      </c>
      <c r="Q8" s="20" t="s">
        <v>42</v>
      </c>
      <c r="R8" s="21" t="s">
        <v>43</v>
      </c>
      <c r="S8" s="20" t="s">
        <v>18</v>
      </c>
      <c r="T8" s="20" t="s">
        <v>44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</row>
    <row r="9" spans="1:84" ht="15" thickBot="1">
      <c r="A9" s="79"/>
      <c r="B9" s="26" t="s">
        <v>29</v>
      </c>
      <c r="C9" s="27" t="s">
        <v>17</v>
      </c>
      <c r="D9" s="76" t="s">
        <v>8</v>
      </c>
      <c r="E9" s="76"/>
      <c r="F9" s="76"/>
      <c r="G9" s="27" t="s">
        <v>45</v>
      </c>
      <c r="H9" s="28"/>
      <c r="I9" s="29" t="s">
        <v>19</v>
      </c>
      <c r="J9" s="30" t="s">
        <v>46</v>
      </c>
      <c r="K9" s="31" t="s">
        <v>12</v>
      </c>
      <c r="L9" s="32" t="s">
        <v>46</v>
      </c>
      <c r="M9" s="28" t="s">
        <v>15</v>
      </c>
      <c r="N9" s="33" t="s">
        <v>16</v>
      </c>
      <c r="O9" s="33" t="s">
        <v>16</v>
      </c>
      <c r="P9" s="27" t="s">
        <v>16</v>
      </c>
      <c r="Q9" s="27" t="s">
        <v>16</v>
      </c>
      <c r="R9" s="28" t="s">
        <v>16</v>
      </c>
      <c r="S9" s="27" t="s">
        <v>6</v>
      </c>
      <c r="T9" s="27" t="s">
        <v>16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</row>
    <row r="10" spans="1:84" ht="13.5" thickTop="1">
      <c r="A10" s="59" t="s">
        <v>13</v>
      </c>
      <c r="B10" s="59" t="s">
        <v>13</v>
      </c>
      <c r="C10" s="59">
        <v>0</v>
      </c>
      <c r="D10" s="59">
        <v>0</v>
      </c>
      <c r="E10" s="59"/>
      <c r="F10" s="59">
        <v>0</v>
      </c>
      <c r="G10" s="59">
        <v>0</v>
      </c>
      <c r="H10" s="59"/>
      <c r="I10" s="59">
        <v>0</v>
      </c>
      <c r="J10" s="59">
        <v>0</v>
      </c>
      <c r="K10" s="60">
        <f aca="true" t="shared" si="0" ref="K10:K22">IF(G10*I10&gt;=400,IF(B10="Roof",0,IF(0.25+15/SQRT(G10*I10)&lt;0.4,0.4,0.25+15/SQRT(G10*I10))),0)</f>
        <v>0</v>
      </c>
      <c r="L10" s="61">
        <f aca="true" t="shared" si="1" ref="L10:L22">IF(K10&gt;0,J10*K10,J10)</f>
        <v>0</v>
      </c>
      <c r="M10" s="59">
        <v>0</v>
      </c>
      <c r="N10" s="59">
        <f aca="true" t="shared" si="2" ref="N10:N22">0.15*M10/12*G10</f>
        <v>0</v>
      </c>
      <c r="O10" s="59"/>
      <c r="P10" s="59"/>
      <c r="Q10" s="59">
        <v>0</v>
      </c>
      <c r="R10" s="59">
        <f aca="true" t="shared" si="3" ref="R10:R22">0.15*D10*F10/144*C10</f>
        <v>0</v>
      </c>
      <c r="S10" s="59">
        <v>0</v>
      </c>
      <c r="T10" s="59">
        <f aca="true" t="shared" si="4" ref="T10:T22">S10*G10/1000</f>
        <v>0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</row>
    <row r="11" spans="1:84" ht="12.75">
      <c r="A11" s="62" t="s">
        <v>35</v>
      </c>
      <c r="B11" s="62" t="s">
        <v>36</v>
      </c>
      <c r="C11" s="62">
        <v>0</v>
      </c>
      <c r="D11" s="62">
        <v>0</v>
      </c>
      <c r="E11" s="62"/>
      <c r="F11" s="62">
        <v>0</v>
      </c>
      <c r="G11" s="62">
        <v>0</v>
      </c>
      <c r="H11" s="62"/>
      <c r="I11" s="62">
        <v>0</v>
      </c>
      <c r="J11" s="62">
        <v>0</v>
      </c>
      <c r="K11" s="63">
        <f t="shared" si="0"/>
        <v>0</v>
      </c>
      <c r="L11" s="64">
        <f t="shared" si="1"/>
        <v>0</v>
      </c>
      <c r="M11" s="62">
        <v>0</v>
      </c>
      <c r="N11" s="62">
        <f t="shared" si="2"/>
        <v>0</v>
      </c>
      <c r="O11" s="62"/>
      <c r="P11" s="62"/>
      <c r="Q11" s="62">
        <v>0</v>
      </c>
      <c r="R11" s="62">
        <f t="shared" si="3"/>
        <v>0</v>
      </c>
      <c r="S11" s="62">
        <v>0</v>
      </c>
      <c r="T11" s="62">
        <f t="shared" si="4"/>
        <v>0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</row>
    <row r="12" spans="1:84" ht="12.75">
      <c r="A12" s="6">
        <v>8</v>
      </c>
      <c r="B12" s="6" t="s">
        <v>36</v>
      </c>
      <c r="C12" s="6">
        <v>14.66</v>
      </c>
      <c r="D12" s="6">
        <v>14</v>
      </c>
      <c r="E12" s="6"/>
      <c r="F12" s="6">
        <v>24</v>
      </c>
      <c r="G12" s="8">
        <v>120</v>
      </c>
      <c r="H12" s="6"/>
      <c r="I12" s="6">
        <v>2</v>
      </c>
      <c r="J12" s="6">
        <v>100</v>
      </c>
      <c r="K12" s="9">
        <f t="shared" si="0"/>
        <v>0</v>
      </c>
      <c r="L12" s="10">
        <f t="shared" si="1"/>
        <v>100</v>
      </c>
      <c r="M12" s="6">
        <v>7</v>
      </c>
      <c r="N12" s="6">
        <f t="shared" si="2"/>
        <v>10.500000000000002</v>
      </c>
      <c r="O12" s="6"/>
      <c r="P12" s="6"/>
      <c r="Q12" s="6">
        <v>8</v>
      </c>
      <c r="R12" s="6">
        <f t="shared" si="3"/>
        <v>5.131</v>
      </c>
      <c r="S12" s="6">
        <v>20</v>
      </c>
      <c r="T12" s="6">
        <f t="shared" si="4"/>
        <v>2.4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</row>
    <row r="13" spans="1:84" ht="12.75">
      <c r="A13" s="6">
        <v>7</v>
      </c>
      <c r="B13" s="6" t="s">
        <v>36</v>
      </c>
      <c r="C13" s="6">
        <v>14</v>
      </c>
      <c r="D13" s="6">
        <v>14</v>
      </c>
      <c r="E13" s="6"/>
      <c r="F13" s="6">
        <v>24</v>
      </c>
      <c r="G13" s="8">
        <v>120</v>
      </c>
      <c r="H13" s="6"/>
      <c r="I13" s="6">
        <v>2</v>
      </c>
      <c r="J13" s="6">
        <v>80</v>
      </c>
      <c r="K13" s="9">
        <f t="shared" si="0"/>
        <v>0</v>
      </c>
      <c r="L13" s="10">
        <f t="shared" si="1"/>
        <v>80</v>
      </c>
      <c r="M13" s="6">
        <v>7</v>
      </c>
      <c r="N13" s="6">
        <f t="shared" si="2"/>
        <v>10.500000000000002</v>
      </c>
      <c r="O13" s="6"/>
      <c r="P13" s="6"/>
      <c r="Q13" s="6">
        <v>8</v>
      </c>
      <c r="R13" s="6">
        <f t="shared" si="3"/>
        <v>4.9</v>
      </c>
      <c r="S13" s="6">
        <v>20</v>
      </c>
      <c r="T13" s="6">
        <f t="shared" si="4"/>
        <v>2.4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</row>
    <row r="14" spans="1:84" ht="12.75">
      <c r="A14" s="6">
        <v>6</v>
      </c>
      <c r="B14" s="6" t="s">
        <v>36</v>
      </c>
      <c r="C14" s="6">
        <v>14</v>
      </c>
      <c r="D14" s="6">
        <v>14</v>
      </c>
      <c r="E14" s="6"/>
      <c r="F14" s="6">
        <v>24</v>
      </c>
      <c r="G14" s="8">
        <v>120</v>
      </c>
      <c r="H14" s="6"/>
      <c r="I14" s="6">
        <v>2</v>
      </c>
      <c r="J14" s="6">
        <v>80</v>
      </c>
      <c r="K14" s="9">
        <f t="shared" si="0"/>
        <v>0</v>
      </c>
      <c r="L14" s="10">
        <f t="shared" si="1"/>
        <v>80</v>
      </c>
      <c r="M14" s="6">
        <v>7</v>
      </c>
      <c r="N14" s="6">
        <f t="shared" si="2"/>
        <v>10.500000000000002</v>
      </c>
      <c r="O14" s="6"/>
      <c r="P14" s="6"/>
      <c r="Q14" s="6">
        <v>8</v>
      </c>
      <c r="R14" s="6">
        <f t="shared" si="3"/>
        <v>4.9</v>
      </c>
      <c r="S14" s="6">
        <v>20</v>
      </c>
      <c r="T14" s="6">
        <f t="shared" si="4"/>
        <v>2.4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</row>
    <row r="15" spans="1:84" ht="12.75">
      <c r="A15" s="6">
        <v>5</v>
      </c>
      <c r="B15" s="6" t="s">
        <v>36</v>
      </c>
      <c r="C15" s="6">
        <v>14</v>
      </c>
      <c r="D15" s="6">
        <v>14</v>
      </c>
      <c r="E15" s="6"/>
      <c r="F15" s="6">
        <v>24</v>
      </c>
      <c r="G15" s="8">
        <v>120</v>
      </c>
      <c r="H15" s="6"/>
      <c r="I15" s="6">
        <v>2</v>
      </c>
      <c r="J15" s="6">
        <v>80</v>
      </c>
      <c r="K15" s="9">
        <f t="shared" si="0"/>
        <v>0</v>
      </c>
      <c r="L15" s="10">
        <f t="shared" si="1"/>
        <v>80</v>
      </c>
      <c r="M15" s="6">
        <v>7</v>
      </c>
      <c r="N15" s="6">
        <f t="shared" si="2"/>
        <v>10.500000000000002</v>
      </c>
      <c r="O15" s="6"/>
      <c r="P15" s="6"/>
      <c r="Q15" s="6">
        <v>8</v>
      </c>
      <c r="R15" s="6">
        <f t="shared" si="3"/>
        <v>4.9</v>
      </c>
      <c r="S15" s="6">
        <v>20</v>
      </c>
      <c r="T15" s="6">
        <f t="shared" si="4"/>
        <v>2.4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</row>
    <row r="16" spans="1:84" ht="12.75">
      <c r="A16" s="6">
        <v>4</v>
      </c>
      <c r="B16" s="6" t="s">
        <v>36</v>
      </c>
      <c r="C16" s="6">
        <v>14</v>
      </c>
      <c r="D16" s="6">
        <v>14</v>
      </c>
      <c r="E16" s="6"/>
      <c r="F16" s="6">
        <v>24</v>
      </c>
      <c r="G16" s="8">
        <v>120</v>
      </c>
      <c r="H16" s="6"/>
      <c r="I16" s="6">
        <v>2</v>
      </c>
      <c r="J16" s="6">
        <v>80</v>
      </c>
      <c r="K16" s="9">
        <f t="shared" si="0"/>
        <v>0</v>
      </c>
      <c r="L16" s="10">
        <f t="shared" si="1"/>
        <v>80</v>
      </c>
      <c r="M16" s="6">
        <v>7</v>
      </c>
      <c r="N16" s="6">
        <f t="shared" si="2"/>
        <v>10.500000000000002</v>
      </c>
      <c r="O16" s="6"/>
      <c r="P16" s="6"/>
      <c r="Q16" s="6">
        <v>8</v>
      </c>
      <c r="R16" s="6">
        <f t="shared" si="3"/>
        <v>4.9</v>
      </c>
      <c r="S16" s="6">
        <v>20</v>
      </c>
      <c r="T16" s="6">
        <f t="shared" si="4"/>
        <v>2.4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</row>
    <row r="17" spans="1:84" ht="12.75">
      <c r="A17" s="6">
        <v>3</v>
      </c>
      <c r="B17" s="6" t="s">
        <v>36</v>
      </c>
      <c r="C17" s="6">
        <v>14</v>
      </c>
      <c r="D17" s="6">
        <v>14</v>
      </c>
      <c r="E17" s="6"/>
      <c r="F17" s="6">
        <v>24</v>
      </c>
      <c r="G17" s="8">
        <v>120</v>
      </c>
      <c r="H17" s="6"/>
      <c r="I17" s="6">
        <v>2</v>
      </c>
      <c r="J17" s="6">
        <v>80</v>
      </c>
      <c r="K17" s="9">
        <f t="shared" si="0"/>
        <v>0</v>
      </c>
      <c r="L17" s="10">
        <f t="shared" si="1"/>
        <v>80</v>
      </c>
      <c r="M17" s="6">
        <v>8</v>
      </c>
      <c r="N17" s="6">
        <f t="shared" si="2"/>
        <v>11.999999999999998</v>
      </c>
      <c r="O17" s="6"/>
      <c r="P17" s="6"/>
      <c r="Q17" s="6">
        <v>8</v>
      </c>
      <c r="R17" s="6">
        <f t="shared" si="3"/>
        <v>4.9</v>
      </c>
      <c r="S17" s="6">
        <v>20</v>
      </c>
      <c r="T17" s="6">
        <f t="shared" si="4"/>
        <v>2.4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</row>
    <row r="18" spans="1:84" ht="12.75">
      <c r="A18" s="6">
        <v>2</v>
      </c>
      <c r="B18" s="6" t="s">
        <v>36</v>
      </c>
      <c r="C18" s="6">
        <v>14</v>
      </c>
      <c r="D18" s="6">
        <v>14</v>
      </c>
      <c r="E18" s="6"/>
      <c r="F18" s="6">
        <v>24</v>
      </c>
      <c r="G18" s="8">
        <v>120</v>
      </c>
      <c r="H18" s="6"/>
      <c r="I18" s="6">
        <v>2</v>
      </c>
      <c r="J18" s="6">
        <v>80</v>
      </c>
      <c r="K18" s="9">
        <f t="shared" si="0"/>
        <v>0</v>
      </c>
      <c r="L18" s="10">
        <f t="shared" si="1"/>
        <v>80</v>
      </c>
      <c r="M18" s="6">
        <v>8</v>
      </c>
      <c r="N18" s="6">
        <f t="shared" si="2"/>
        <v>11.999999999999998</v>
      </c>
      <c r="O18" s="6"/>
      <c r="P18" s="6"/>
      <c r="Q18" s="6">
        <v>8</v>
      </c>
      <c r="R18" s="6">
        <f t="shared" si="3"/>
        <v>4.9</v>
      </c>
      <c r="S18" s="6">
        <v>20</v>
      </c>
      <c r="T18" s="6">
        <f t="shared" si="4"/>
        <v>2.4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</row>
    <row r="19" spans="1:84" ht="12.75">
      <c r="A19" s="6">
        <v>1</v>
      </c>
      <c r="B19" s="6" t="s">
        <v>36</v>
      </c>
      <c r="C19" s="6">
        <v>20</v>
      </c>
      <c r="D19" s="6">
        <v>14</v>
      </c>
      <c r="E19" s="6"/>
      <c r="F19" s="6">
        <v>24</v>
      </c>
      <c r="G19" s="8">
        <v>120</v>
      </c>
      <c r="H19" s="6"/>
      <c r="I19" s="6">
        <v>2</v>
      </c>
      <c r="J19" s="6">
        <v>100</v>
      </c>
      <c r="K19" s="9">
        <f t="shared" si="0"/>
        <v>0</v>
      </c>
      <c r="L19" s="10">
        <f t="shared" si="1"/>
        <v>100</v>
      </c>
      <c r="M19" s="6">
        <v>8</v>
      </c>
      <c r="N19" s="6">
        <f t="shared" si="2"/>
        <v>11.999999999999998</v>
      </c>
      <c r="O19" s="6"/>
      <c r="P19" s="6"/>
      <c r="Q19" s="6">
        <v>8</v>
      </c>
      <c r="R19" s="6">
        <f t="shared" si="3"/>
        <v>7.000000000000001</v>
      </c>
      <c r="S19" s="6">
        <v>20</v>
      </c>
      <c r="T19" s="6">
        <f t="shared" si="4"/>
        <v>2.4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</row>
    <row r="20" spans="1:84" ht="12.75">
      <c r="A20" s="62" t="s">
        <v>56</v>
      </c>
      <c r="B20" s="62" t="s">
        <v>36</v>
      </c>
      <c r="C20" s="62">
        <v>0</v>
      </c>
      <c r="D20" s="62">
        <v>0</v>
      </c>
      <c r="E20" s="62"/>
      <c r="F20" s="62">
        <v>0</v>
      </c>
      <c r="G20" s="62">
        <v>0</v>
      </c>
      <c r="H20" s="62"/>
      <c r="I20" s="62">
        <v>0</v>
      </c>
      <c r="J20" s="62">
        <v>0</v>
      </c>
      <c r="K20" s="63">
        <f t="shared" si="0"/>
        <v>0</v>
      </c>
      <c r="L20" s="64">
        <f t="shared" si="1"/>
        <v>0</v>
      </c>
      <c r="M20" s="62">
        <v>0</v>
      </c>
      <c r="N20" s="62">
        <f t="shared" si="2"/>
        <v>0</v>
      </c>
      <c r="O20" s="62"/>
      <c r="P20" s="62"/>
      <c r="Q20" s="62">
        <v>0</v>
      </c>
      <c r="R20" s="62">
        <f t="shared" si="3"/>
        <v>0</v>
      </c>
      <c r="S20" s="62">
        <v>0</v>
      </c>
      <c r="T20" s="62">
        <f t="shared" si="4"/>
        <v>0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</row>
    <row r="21" spans="1:84" ht="12.75">
      <c r="A21" s="8" t="s">
        <v>57</v>
      </c>
      <c r="B21" s="8" t="s">
        <v>36</v>
      </c>
      <c r="C21" s="8">
        <v>10.5</v>
      </c>
      <c r="D21" s="8">
        <v>14</v>
      </c>
      <c r="E21" s="8"/>
      <c r="F21" s="8">
        <v>24</v>
      </c>
      <c r="G21" s="8">
        <v>120</v>
      </c>
      <c r="H21" s="8"/>
      <c r="I21" s="8">
        <v>2</v>
      </c>
      <c r="J21" s="8">
        <v>40</v>
      </c>
      <c r="K21" s="55">
        <f t="shared" si="0"/>
        <v>0</v>
      </c>
      <c r="L21" s="56">
        <f t="shared" si="1"/>
        <v>40</v>
      </c>
      <c r="M21" s="8">
        <v>5</v>
      </c>
      <c r="N21" s="8">
        <f t="shared" si="2"/>
        <v>7.5</v>
      </c>
      <c r="O21" s="8"/>
      <c r="P21" s="8"/>
      <c r="Q21" s="8">
        <v>0</v>
      </c>
      <c r="R21" s="8">
        <f t="shared" si="3"/>
        <v>3.6750000000000003</v>
      </c>
      <c r="S21" s="8">
        <v>20</v>
      </c>
      <c r="T21" s="8">
        <f t="shared" si="4"/>
        <v>2.4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</row>
    <row r="22" spans="1:84" ht="12.75">
      <c r="A22" s="8" t="s">
        <v>58</v>
      </c>
      <c r="B22" s="8" t="s">
        <v>36</v>
      </c>
      <c r="C22" s="8">
        <v>10</v>
      </c>
      <c r="D22" s="8">
        <v>14</v>
      </c>
      <c r="E22" s="8"/>
      <c r="F22" s="8">
        <v>24</v>
      </c>
      <c r="G22" s="8">
        <v>120</v>
      </c>
      <c r="H22" s="8"/>
      <c r="I22" s="8">
        <v>2</v>
      </c>
      <c r="J22" s="8">
        <v>40</v>
      </c>
      <c r="K22" s="55">
        <f t="shared" si="0"/>
        <v>0</v>
      </c>
      <c r="L22" s="56">
        <f t="shared" si="1"/>
        <v>40</v>
      </c>
      <c r="M22" s="8">
        <v>5</v>
      </c>
      <c r="N22" s="8">
        <f t="shared" si="2"/>
        <v>7.5</v>
      </c>
      <c r="O22" s="8"/>
      <c r="P22" s="8"/>
      <c r="Q22" s="8">
        <v>0</v>
      </c>
      <c r="R22" s="8">
        <f t="shared" si="3"/>
        <v>3.5000000000000004</v>
      </c>
      <c r="S22" s="8">
        <v>20</v>
      </c>
      <c r="T22" s="8">
        <f t="shared" si="4"/>
        <v>2.4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</row>
    <row r="23" spans="1:84" ht="12.7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</row>
    <row r="24" spans="21:84" ht="12.75"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</row>
    <row r="25" spans="21:84" ht="12.75"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</row>
    <row r="26" spans="21:84" ht="12.75"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</row>
    <row r="27" spans="1:84" ht="13.5">
      <c r="A27" s="84" t="s">
        <v>4</v>
      </c>
      <c r="B27" s="21" t="s">
        <v>47</v>
      </c>
      <c r="C27" s="35" t="s">
        <v>48</v>
      </c>
      <c r="D27" s="81" t="s">
        <v>49</v>
      </c>
      <c r="E27" s="82"/>
      <c r="F27" s="83"/>
      <c r="G27" s="38" t="s">
        <v>50</v>
      </c>
      <c r="H27" s="36"/>
      <c r="I27" s="37" t="s">
        <v>51</v>
      </c>
      <c r="J27" s="39" t="s">
        <v>52</v>
      </c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</row>
    <row r="28" spans="1:84" ht="13.5" thickBot="1">
      <c r="A28" s="85"/>
      <c r="B28" s="28" t="s">
        <v>16</v>
      </c>
      <c r="C28" s="41" t="s">
        <v>16</v>
      </c>
      <c r="D28" s="75" t="s">
        <v>16</v>
      </c>
      <c r="E28" s="76"/>
      <c r="F28" s="77"/>
      <c r="G28" s="43" t="s">
        <v>16</v>
      </c>
      <c r="H28" s="28"/>
      <c r="I28" s="42" t="s">
        <v>16</v>
      </c>
      <c r="J28" s="27" t="s">
        <v>16</v>
      </c>
      <c r="K28" s="58"/>
      <c r="L28" s="45" t="s">
        <v>53</v>
      </c>
      <c r="M28" s="2"/>
      <c r="N28" s="2"/>
      <c r="O28" s="2"/>
      <c r="P28" s="2"/>
      <c r="Q28" s="58"/>
      <c r="R28" s="2"/>
      <c r="S28" s="2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</row>
    <row r="29" spans="1:84" ht="13.5" thickTop="1">
      <c r="A29" s="5" t="s">
        <v>13</v>
      </c>
      <c r="B29" s="51">
        <f aca="true" t="shared" si="5" ref="B29:B41">L10*G10/1000</f>
        <v>0</v>
      </c>
      <c r="C29" s="52">
        <f aca="true" t="shared" si="6" ref="C29:C41">(N10+O10+P10+Q10+R10+T10)</f>
        <v>0</v>
      </c>
      <c r="D29" s="86">
        <f>B29</f>
        <v>0</v>
      </c>
      <c r="E29" s="87"/>
      <c r="F29" s="87"/>
      <c r="G29" s="52">
        <f>C29</f>
        <v>0</v>
      </c>
      <c r="H29" s="54"/>
      <c r="I29" s="69">
        <f aca="true" t="shared" si="7" ref="I29:I41">D29+G29</f>
        <v>0</v>
      </c>
      <c r="J29" s="70">
        <f aca="true" t="shared" si="8" ref="J29:J41">1.2*G29+1.6*D29</f>
        <v>0</v>
      </c>
      <c r="K29" s="58"/>
      <c r="L29" s="45" t="s">
        <v>21</v>
      </c>
      <c r="M29" s="3"/>
      <c r="N29" s="3"/>
      <c r="O29" s="3"/>
      <c r="P29" s="45">
        <v>4</v>
      </c>
      <c r="Q29" s="58"/>
      <c r="R29" s="3"/>
      <c r="S29" s="3"/>
      <c r="T29" s="4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</row>
    <row r="30" spans="1:84" ht="12.75">
      <c r="A30" s="6" t="s">
        <v>35</v>
      </c>
      <c r="B30" s="9">
        <f t="shared" si="5"/>
        <v>0</v>
      </c>
      <c r="C30" s="11">
        <f t="shared" si="6"/>
        <v>0</v>
      </c>
      <c r="D30" s="72">
        <f aca="true" t="shared" si="9" ref="D30:D41">D29+B30</f>
        <v>0</v>
      </c>
      <c r="E30" s="73"/>
      <c r="F30" s="74"/>
      <c r="G30" s="11">
        <f aca="true" t="shared" si="10" ref="G30:G41">G29+C30</f>
        <v>0</v>
      </c>
      <c r="H30" s="13"/>
      <c r="I30" s="68">
        <f t="shared" si="7"/>
        <v>0</v>
      </c>
      <c r="J30" s="71">
        <f t="shared" si="8"/>
        <v>0</v>
      </c>
      <c r="K30" s="58"/>
      <c r="L30" s="45" t="s">
        <v>22</v>
      </c>
      <c r="M30" s="3"/>
      <c r="N30" s="3"/>
      <c r="O30" s="3"/>
      <c r="P30" s="45">
        <v>4</v>
      </c>
      <c r="Q30" s="58"/>
      <c r="R30" s="45"/>
      <c r="S30" s="3"/>
      <c r="T30" s="4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</row>
    <row r="31" spans="1:84" ht="12.75">
      <c r="A31" s="6">
        <v>9</v>
      </c>
      <c r="B31" s="9">
        <f t="shared" si="5"/>
        <v>12</v>
      </c>
      <c r="C31" s="11">
        <f t="shared" si="6"/>
        <v>26.031</v>
      </c>
      <c r="D31" s="72">
        <f t="shared" si="9"/>
        <v>12</v>
      </c>
      <c r="E31" s="73"/>
      <c r="F31" s="74"/>
      <c r="G31" s="11">
        <f t="shared" si="10"/>
        <v>26.031</v>
      </c>
      <c r="H31" s="13"/>
      <c r="I31" s="68">
        <f t="shared" si="7"/>
        <v>38.031</v>
      </c>
      <c r="J31" s="71">
        <f t="shared" si="8"/>
        <v>50.437200000000004</v>
      </c>
      <c r="K31" s="58"/>
      <c r="L31" s="45" t="s">
        <v>23</v>
      </c>
      <c r="M31" s="3"/>
      <c r="N31" s="3"/>
      <c r="O31" s="3"/>
      <c r="P31" s="45">
        <v>3</v>
      </c>
      <c r="Q31" s="58"/>
      <c r="R31" s="45"/>
      <c r="S31" s="3"/>
      <c r="T31" s="4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</row>
    <row r="32" spans="1:84" ht="12.75">
      <c r="A32" s="6">
        <f aca="true" t="shared" si="11" ref="A32:A40">A13</f>
        <v>7</v>
      </c>
      <c r="B32" s="9">
        <f t="shared" si="5"/>
        <v>9.6</v>
      </c>
      <c r="C32" s="11">
        <f t="shared" si="6"/>
        <v>25.799999999999997</v>
      </c>
      <c r="D32" s="72">
        <f t="shared" si="9"/>
        <v>21.6</v>
      </c>
      <c r="E32" s="73"/>
      <c r="F32" s="74"/>
      <c r="G32" s="11">
        <f t="shared" si="10"/>
        <v>51.830999999999996</v>
      </c>
      <c r="H32" s="13"/>
      <c r="I32" s="68">
        <f t="shared" si="7"/>
        <v>73.431</v>
      </c>
      <c r="J32" s="71">
        <f t="shared" si="8"/>
        <v>96.7572</v>
      </c>
      <c r="K32" s="58"/>
      <c r="L32" s="45" t="s">
        <v>20</v>
      </c>
      <c r="M32" s="3"/>
      <c r="N32" s="3"/>
      <c r="O32" s="3"/>
      <c r="P32" s="45">
        <v>2</v>
      </c>
      <c r="Q32" s="58"/>
      <c r="R32" s="45"/>
      <c r="S32" s="3"/>
      <c r="T32" s="4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</row>
    <row r="33" spans="1:84" ht="12.75">
      <c r="A33" s="6">
        <f t="shared" si="11"/>
        <v>6</v>
      </c>
      <c r="B33" s="9">
        <f t="shared" si="5"/>
        <v>9.6</v>
      </c>
      <c r="C33" s="11">
        <f t="shared" si="6"/>
        <v>25.799999999999997</v>
      </c>
      <c r="D33" s="72">
        <f t="shared" si="9"/>
        <v>31.200000000000003</v>
      </c>
      <c r="E33" s="73"/>
      <c r="F33" s="74"/>
      <c r="G33" s="11">
        <f t="shared" si="10"/>
        <v>77.631</v>
      </c>
      <c r="H33" s="13"/>
      <c r="I33" s="68">
        <f t="shared" si="7"/>
        <v>108.831</v>
      </c>
      <c r="J33" s="71">
        <f t="shared" si="8"/>
        <v>143.0772</v>
      </c>
      <c r="K33" s="58"/>
      <c r="L33" s="45"/>
      <c r="M33" s="3"/>
      <c r="N33" s="3"/>
      <c r="O33" s="3"/>
      <c r="P33" s="3"/>
      <c r="Q33" s="58"/>
      <c r="R33" s="45"/>
      <c r="S33" s="3"/>
      <c r="T33" s="4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</row>
    <row r="34" spans="1:84" ht="12.75">
      <c r="A34" s="6">
        <f t="shared" si="11"/>
        <v>5</v>
      </c>
      <c r="B34" s="9">
        <f t="shared" si="5"/>
        <v>9.6</v>
      </c>
      <c r="C34" s="11">
        <f t="shared" si="6"/>
        <v>25.799999999999997</v>
      </c>
      <c r="D34" s="72">
        <f t="shared" si="9"/>
        <v>40.800000000000004</v>
      </c>
      <c r="E34" s="73"/>
      <c r="F34" s="74"/>
      <c r="G34" s="11">
        <f t="shared" si="10"/>
        <v>103.431</v>
      </c>
      <c r="H34" s="13"/>
      <c r="I34" s="68">
        <f t="shared" si="7"/>
        <v>144.231</v>
      </c>
      <c r="J34" s="71">
        <f t="shared" si="8"/>
        <v>189.3972</v>
      </c>
      <c r="K34" s="58"/>
      <c r="L34" s="45" t="s">
        <v>30</v>
      </c>
      <c r="M34" s="3"/>
      <c r="N34" s="3"/>
      <c r="O34" s="3"/>
      <c r="P34" s="3"/>
      <c r="Q34" s="58"/>
      <c r="R34" s="45"/>
      <c r="S34" s="3"/>
      <c r="T34" s="4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</row>
    <row r="35" spans="1:84" ht="12.75">
      <c r="A35" s="6">
        <f t="shared" si="11"/>
        <v>4</v>
      </c>
      <c r="B35" s="9">
        <f t="shared" si="5"/>
        <v>9.6</v>
      </c>
      <c r="C35" s="11">
        <f t="shared" si="6"/>
        <v>25.799999999999997</v>
      </c>
      <c r="D35" s="72">
        <f t="shared" si="9"/>
        <v>50.400000000000006</v>
      </c>
      <c r="E35" s="73"/>
      <c r="F35" s="74"/>
      <c r="G35" s="11">
        <f t="shared" si="10"/>
        <v>129.231</v>
      </c>
      <c r="H35" s="13"/>
      <c r="I35" s="68">
        <f t="shared" si="7"/>
        <v>179.631</v>
      </c>
      <c r="J35" s="71">
        <f t="shared" si="8"/>
        <v>235.7172</v>
      </c>
      <c r="K35" s="58"/>
      <c r="L35" s="45" t="s">
        <v>54</v>
      </c>
      <c r="M35" s="3"/>
      <c r="N35" s="3"/>
      <c r="O35" s="3"/>
      <c r="P35" s="3"/>
      <c r="Q35" s="58"/>
      <c r="R35" s="3"/>
      <c r="S35" s="3"/>
      <c r="T35" s="4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</row>
    <row r="36" spans="1:84" ht="12.75">
      <c r="A36" s="6">
        <f t="shared" si="11"/>
        <v>3</v>
      </c>
      <c r="B36" s="9">
        <f t="shared" si="5"/>
        <v>9.6</v>
      </c>
      <c r="C36" s="11">
        <f t="shared" si="6"/>
        <v>27.299999999999997</v>
      </c>
      <c r="D36" s="72">
        <f t="shared" si="9"/>
        <v>60.00000000000001</v>
      </c>
      <c r="E36" s="73"/>
      <c r="F36" s="74"/>
      <c r="G36" s="11">
        <f t="shared" si="10"/>
        <v>156.531</v>
      </c>
      <c r="H36" s="13"/>
      <c r="I36" s="68">
        <f t="shared" si="7"/>
        <v>216.531</v>
      </c>
      <c r="J36" s="71">
        <f t="shared" si="8"/>
        <v>283.8372</v>
      </c>
      <c r="K36" s="58"/>
      <c r="L36" s="45" t="s">
        <v>31</v>
      </c>
      <c r="M36" s="3"/>
      <c r="N36" s="3"/>
      <c r="O36" s="3"/>
      <c r="P36" s="3"/>
      <c r="Q36" s="58"/>
      <c r="R36" s="3"/>
      <c r="S36" s="3"/>
      <c r="T36" s="4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</row>
    <row r="37" spans="1:84" ht="12.75">
      <c r="A37" s="6">
        <f t="shared" si="11"/>
        <v>2</v>
      </c>
      <c r="B37" s="9">
        <f t="shared" si="5"/>
        <v>9.6</v>
      </c>
      <c r="C37" s="11">
        <f t="shared" si="6"/>
        <v>27.299999999999997</v>
      </c>
      <c r="D37" s="72">
        <f t="shared" si="9"/>
        <v>69.60000000000001</v>
      </c>
      <c r="E37" s="73"/>
      <c r="F37" s="74"/>
      <c r="G37" s="11">
        <f t="shared" si="10"/>
        <v>183.83100000000002</v>
      </c>
      <c r="H37" s="13"/>
      <c r="I37" s="68">
        <f t="shared" si="7"/>
        <v>253.43100000000004</v>
      </c>
      <c r="J37" s="71">
        <f t="shared" si="8"/>
        <v>331.95720000000006</v>
      </c>
      <c r="K37" s="58"/>
      <c r="L37" s="45" t="s">
        <v>32</v>
      </c>
      <c r="M37" s="3"/>
      <c r="N37" s="3"/>
      <c r="O37" s="3"/>
      <c r="P37" s="3"/>
      <c r="Q37" s="58"/>
      <c r="R37" s="3"/>
      <c r="S37" s="3"/>
      <c r="T37" s="4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</row>
    <row r="38" spans="1:84" ht="12.75">
      <c r="A38" s="6">
        <f t="shared" si="11"/>
        <v>1</v>
      </c>
      <c r="B38" s="9">
        <f t="shared" si="5"/>
        <v>12</v>
      </c>
      <c r="C38" s="11">
        <f t="shared" si="6"/>
        <v>29.4</v>
      </c>
      <c r="D38" s="72">
        <f t="shared" si="9"/>
        <v>81.60000000000001</v>
      </c>
      <c r="E38" s="73"/>
      <c r="F38" s="74"/>
      <c r="G38" s="11">
        <f t="shared" si="10"/>
        <v>213.23100000000002</v>
      </c>
      <c r="H38" s="13"/>
      <c r="I38" s="68">
        <f t="shared" si="7"/>
        <v>294.831</v>
      </c>
      <c r="J38" s="71">
        <f t="shared" si="8"/>
        <v>386.4372000000001</v>
      </c>
      <c r="K38" s="58"/>
      <c r="L38" s="45" t="s">
        <v>33</v>
      </c>
      <c r="M38" s="3"/>
      <c r="N38" s="3"/>
      <c r="O38" s="3"/>
      <c r="P38" s="3"/>
      <c r="Q38" s="58"/>
      <c r="R38" s="3"/>
      <c r="S38" s="3"/>
      <c r="T38" s="4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</row>
    <row r="39" spans="1:84" ht="12.75">
      <c r="A39" s="6" t="str">
        <f t="shared" si="11"/>
        <v>P-2</v>
      </c>
      <c r="B39" s="9">
        <f t="shared" si="5"/>
        <v>0</v>
      </c>
      <c r="C39" s="11">
        <f t="shared" si="6"/>
        <v>0</v>
      </c>
      <c r="D39" s="72">
        <f t="shared" si="9"/>
        <v>81.60000000000001</v>
      </c>
      <c r="E39" s="73"/>
      <c r="F39" s="74"/>
      <c r="G39" s="11">
        <f t="shared" si="10"/>
        <v>213.23100000000002</v>
      </c>
      <c r="H39" s="13"/>
      <c r="I39" s="68">
        <f t="shared" si="7"/>
        <v>294.831</v>
      </c>
      <c r="J39" s="71">
        <f t="shared" si="8"/>
        <v>386.4372000000001</v>
      </c>
      <c r="K39" s="58"/>
      <c r="L39" s="45" t="s">
        <v>34</v>
      </c>
      <c r="M39" s="58"/>
      <c r="N39" s="58"/>
      <c r="O39" s="58"/>
      <c r="P39" s="58"/>
      <c r="Q39" s="58"/>
      <c r="R39" s="3"/>
      <c r="S39" s="3"/>
      <c r="T39" s="4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</row>
    <row r="40" spans="1:84" ht="12.75">
      <c r="A40" s="6" t="str">
        <f t="shared" si="11"/>
        <v>P-3</v>
      </c>
      <c r="B40" s="9">
        <f t="shared" si="5"/>
        <v>4.8</v>
      </c>
      <c r="C40" s="11">
        <f t="shared" si="6"/>
        <v>13.575000000000001</v>
      </c>
      <c r="D40" s="72">
        <f t="shared" si="9"/>
        <v>86.4</v>
      </c>
      <c r="E40" s="73"/>
      <c r="F40" s="74"/>
      <c r="G40" s="11">
        <f t="shared" si="10"/>
        <v>226.806</v>
      </c>
      <c r="H40" s="14"/>
      <c r="I40" s="68">
        <f t="shared" si="7"/>
        <v>313.206</v>
      </c>
      <c r="J40" s="71">
        <f t="shared" si="8"/>
        <v>410.4072</v>
      </c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</row>
    <row r="41" spans="1:84" ht="12.75">
      <c r="A41" s="57" t="s">
        <v>58</v>
      </c>
      <c r="B41" s="9">
        <f t="shared" si="5"/>
        <v>4.8</v>
      </c>
      <c r="C41" s="11">
        <f t="shared" si="6"/>
        <v>13.4</v>
      </c>
      <c r="D41" s="72">
        <f t="shared" si="9"/>
        <v>91.2</v>
      </c>
      <c r="E41" s="73"/>
      <c r="F41" s="74"/>
      <c r="G41" s="11">
        <f t="shared" si="10"/>
        <v>240.20600000000002</v>
      </c>
      <c r="H41" s="58"/>
      <c r="I41" s="68">
        <f t="shared" si="7"/>
        <v>331.406</v>
      </c>
      <c r="J41" s="71">
        <f t="shared" si="8"/>
        <v>434.16720000000004</v>
      </c>
      <c r="K41" s="2"/>
      <c r="L41" s="2"/>
      <c r="M41" s="2"/>
      <c r="N41" s="46"/>
      <c r="O41" s="58"/>
      <c r="P41" s="58"/>
      <c r="Q41" s="58"/>
      <c r="R41" s="58"/>
      <c r="S41" s="58"/>
      <c r="T41" s="58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</row>
    <row r="42" spans="1:84" ht="12.7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</row>
    <row r="43" spans="14:84" ht="12.75">
      <c r="N43" s="58"/>
      <c r="O43" s="58"/>
      <c r="P43" s="58"/>
      <c r="Q43" s="58"/>
      <c r="R43" s="58"/>
      <c r="S43" s="58"/>
      <c r="T43" s="58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</row>
    <row r="44" spans="14:84" ht="12.75">
      <c r="N44" s="58"/>
      <c r="O44" s="58"/>
      <c r="P44" s="58"/>
      <c r="Q44" s="58"/>
      <c r="R44" s="58"/>
      <c r="S44" s="58"/>
      <c r="T44" s="58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</row>
    <row r="45" spans="1:84" ht="12.75">
      <c r="A45" s="47" t="s">
        <v>25</v>
      </c>
      <c r="B45" s="47"/>
      <c r="C45" s="2"/>
      <c r="D45" s="2"/>
      <c r="E45" s="2"/>
      <c r="F45" s="2"/>
      <c r="G45" s="2"/>
      <c r="H45" s="2"/>
      <c r="I45" s="2"/>
      <c r="J45" s="2"/>
      <c r="K45" s="2"/>
      <c r="L45" s="2"/>
      <c r="M45" s="58"/>
      <c r="N45" s="58"/>
      <c r="O45" s="58"/>
      <c r="P45" s="58"/>
      <c r="Q45" s="58"/>
      <c r="R45" s="58"/>
      <c r="S45" s="58"/>
      <c r="T45" s="58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</row>
    <row r="46" spans="1:21" ht="12.75">
      <c r="A46" s="46" t="s">
        <v>26</v>
      </c>
      <c r="B46" s="46"/>
      <c r="C46" s="2"/>
      <c r="D46" s="2"/>
      <c r="E46" s="2"/>
      <c r="F46" s="2"/>
      <c r="G46" s="2">
        <v>4000</v>
      </c>
      <c r="H46" s="2"/>
      <c r="I46" s="16"/>
      <c r="J46" s="16" t="s">
        <v>27</v>
      </c>
      <c r="K46" s="2"/>
      <c r="M46" s="13">
        <f>SQRT(G47)</f>
        <v>9.10227993417034</v>
      </c>
      <c r="N46" s="58"/>
      <c r="O46" s="58"/>
      <c r="P46" s="58"/>
      <c r="Q46" s="58"/>
      <c r="R46" s="58"/>
      <c r="S46" s="58"/>
      <c r="T46" s="58"/>
      <c r="U46" s="58"/>
    </row>
    <row r="47" spans="1:21" ht="15">
      <c r="A47" s="46" t="s">
        <v>55</v>
      </c>
      <c r="B47" s="46"/>
      <c r="C47" s="2"/>
      <c r="D47" s="2"/>
      <c r="E47" s="2"/>
      <c r="F47" s="2"/>
      <c r="G47" s="48">
        <f>I41*1000/G46</f>
        <v>82.8515</v>
      </c>
      <c r="H47" s="49"/>
      <c r="I47" s="16"/>
      <c r="J47" s="2"/>
      <c r="K47" s="2"/>
      <c r="L47" s="50"/>
      <c r="M47" s="58"/>
      <c r="N47" s="58"/>
      <c r="O47" s="58"/>
      <c r="P47" s="58"/>
      <c r="Q47" s="58"/>
      <c r="R47" s="58"/>
      <c r="S47" s="58"/>
      <c r="T47" s="58"/>
      <c r="U47" s="58"/>
    </row>
    <row r="48" spans="3:21" ht="12.75"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</row>
    <row r="49" spans="3:21" ht="12.75"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</row>
    <row r="50" spans="3:21" ht="12.75"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</row>
    <row r="51" spans="3:21" ht="12.75"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</row>
    <row r="52" spans="3:21" ht="12.75"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</row>
    <row r="53" spans="3:21" ht="12.75"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</row>
    <row r="54" spans="3:21" ht="12.75"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</row>
    <row r="55" spans="3:21" ht="12.75"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</row>
    <row r="56" spans="3:21" ht="12.75"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3:21" ht="12.75"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3:21" ht="12.75"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</row>
    <row r="59" spans="3:21" ht="12.75"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</row>
    <row r="60" spans="3:21" ht="12.75"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</row>
    <row r="61" spans="3:21" ht="12.75"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</row>
    <row r="62" spans="3:21" ht="12.75"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</row>
    <row r="63" spans="3:21" ht="12.75"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</row>
    <row r="64" spans="3:21" ht="12.75"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</row>
    <row r="65" spans="3:21" ht="12.75"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</row>
    <row r="66" spans="3:21" ht="12.75"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</row>
    <row r="67" spans="3:21" ht="12.75"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</row>
    <row r="68" spans="3:21" ht="12.75"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</row>
    <row r="69" spans="3:21" ht="12.75"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</row>
    <row r="70" spans="3:21" ht="12.75"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</row>
    <row r="71" spans="3:21" ht="12.75"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</row>
    <row r="72" spans="3:21" ht="12.75"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</row>
    <row r="73" spans="3:21" ht="12.75"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</row>
    <row r="74" spans="3:21" ht="12.75"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</row>
    <row r="75" spans="3:21" ht="12.75"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</row>
    <row r="76" spans="3:21" ht="12.75"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</row>
    <row r="77" spans="3:21" ht="12.75"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</row>
    <row r="78" spans="3:21" ht="12.75"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</row>
    <row r="79" spans="3:21" ht="12.75"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</row>
    <row r="80" spans="3:21" ht="12.75"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</row>
    <row r="81" spans="3:21" ht="12.75"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</row>
    <row r="82" spans="3:21" ht="12.75"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</row>
    <row r="83" spans="3:21" ht="12.75"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</row>
    <row r="84" spans="3:21" ht="12.75"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</row>
    <row r="85" spans="3:21" ht="12.75"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</row>
    <row r="86" spans="3:21" ht="12.75"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</row>
    <row r="87" spans="3:21" ht="12.75"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</row>
    <row r="88" spans="3:21" ht="12.75"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</row>
    <row r="89" spans="3:21" ht="12.75"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</row>
    <row r="90" spans="3:21" ht="12.75"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</row>
    <row r="91" spans="3:21" ht="12.75"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</row>
    <row r="92" spans="3:21" ht="12.75"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</row>
    <row r="93" spans="3:21" ht="12.75"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</row>
    <row r="94" spans="3:21" ht="12.75"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</row>
    <row r="95" spans="3:21" ht="12.75"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</row>
    <row r="96" spans="3:21" ht="12.75"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</row>
    <row r="97" spans="3:21" ht="12.75"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</row>
    <row r="98" spans="3:21" ht="12.75"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</row>
    <row r="99" spans="3:21" ht="12.75"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</row>
    <row r="100" spans="3:21" ht="12.75"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</row>
    <row r="101" spans="3:21" ht="12.75"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</row>
    <row r="102" spans="3:21" ht="12.75"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</row>
    <row r="103" spans="3:21" ht="12.75"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</row>
    <row r="104" spans="3:21" ht="12.75"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</row>
    <row r="105" spans="3:21" ht="12.75"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</row>
    <row r="106" spans="3:21" ht="12.75"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</row>
    <row r="107" spans="3:21" ht="12.75"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</row>
    <row r="108" spans="3:21" ht="12.75"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</row>
    <row r="109" spans="3:21" ht="12.75"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</row>
    <row r="110" spans="3:21" ht="12.75"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</row>
    <row r="111" spans="3:21" ht="12.75"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</row>
    <row r="112" spans="3:21" ht="12.75"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</row>
    <row r="113" spans="3:21" ht="12.75"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</row>
    <row r="114" spans="3:21" ht="12.75"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</row>
  </sheetData>
  <mergeCells count="19">
    <mergeCell ref="D29:F29"/>
    <mergeCell ref="D30:F30"/>
    <mergeCell ref="D31:F31"/>
    <mergeCell ref="D32:F32"/>
    <mergeCell ref="A8:A9"/>
    <mergeCell ref="D8:F8"/>
    <mergeCell ref="D9:F9"/>
    <mergeCell ref="D27:F27"/>
    <mergeCell ref="A27:A28"/>
    <mergeCell ref="D41:F41"/>
    <mergeCell ref="D28:F28"/>
    <mergeCell ref="D33:F33"/>
    <mergeCell ref="D34:F34"/>
    <mergeCell ref="D35:F35"/>
    <mergeCell ref="D36:F36"/>
    <mergeCell ref="D37:F37"/>
    <mergeCell ref="D38:F38"/>
    <mergeCell ref="D39:F39"/>
    <mergeCell ref="D40:F40"/>
  </mergeCells>
  <printOptions/>
  <pageMargins left="0.5" right="0.5" top="0.5" bottom="0.5" header="0.5" footer="0.5"/>
  <pageSetup fitToHeight="1" fitToWidth="1" horizontalDpi="600" verticalDpi="600" orientation="landscape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1:CF114"/>
  <sheetViews>
    <sheetView workbookViewId="0" topLeftCell="A1">
      <selection activeCell="G19" sqref="G19"/>
    </sheetView>
  </sheetViews>
  <sheetFormatPr defaultColWidth="9.140625" defaultRowHeight="12.75"/>
  <cols>
    <col min="1" max="2" width="6.8515625" style="0" customWidth="1"/>
    <col min="3" max="3" width="7.57421875" style="0" customWidth="1"/>
    <col min="4" max="4" width="3.7109375" style="0" customWidth="1"/>
    <col min="5" max="5" width="2.421875" style="0" customWidth="1"/>
    <col min="6" max="6" width="3.7109375" style="0" customWidth="1"/>
    <col min="7" max="7" width="15.421875" style="0" customWidth="1"/>
    <col min="8" max="8" width="6.00390625" style="0" hidden="1" customWidth="1"/>
    <col min="9" max="9" width="7.57421875" style="0" bestFit="1" customWidth="1"/>
    <col min="10" max="10" width="8.8515625" style="0" bestFit="1" customWidth="1"/>
    <col min="11" max="11" width="8.7109375" style="0" bestFit="1" customWidth="1"/>
    <col min="12" max="12" width="9.28125" style="0" bestFit="1" customWidth="1"/>
    <col min="13" max="13" width="7.140625" style="0" customWidth="1"/>
    <col min="14" max="14" width="6.00390625" style="0" bestFit="1" customWidth="1"/>
    <col min="15" max="15" width="6.28125" style="0" bestFit="1" customWidth="1"/>
    <col min="16" max="16" width="7.140625" style="0" bestFit="1" customWidth="1"/>
    <col min="17" max="17" width="7.57421875" style="0" bestFit="1" customWidth="1"/>
    <col min="18" max="18" width="6.00390625" style="0" bestFit="1" customWidth="1"/>
    <col min="19" max="19" width="5.28125" style="0" bestFit="1" customWidth="1"/>
    <col min="20" max="20" width="6.00390625" style="0" bestFit="1" customWidth="1"/>
  </cols>
  <sheetData>
    <row r="1" spans="1:84" ht="12.75">
      <c r="A1" s="15" t="s">
        <v>0</v>
      </c>
      <c r="B1" s="15"/>
      <c r="C1" s="1" t="s">
        <v>59</v>
      </c>
      <c r="D1" s="1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</row>
    <row r="2" spans="1:84" ht="12.75">
      <c r="A2" s="15" t="s">
        <v>24</v>
      </c>
      <c r="B2" s="15"/>
      <c r="C2" s="1"/>
      <c r="D2" s="16"/>
      <c r="E2" s="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</row>
    <row r="3" spans="1:84" ht="12.75">
      <c r="A3" s="15" t="s">
        <v>1</v>
      </c>
      <c r="B3" s="15"/>
      <c r="C3" s="1"/>
      <c r="D3" s="1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</row>
    <row r="4" spans="1:84" ht="12.75">
      <c r="A4" s="15" t="s">
        <v>2</v>
      </c>
      <c r="B4" s="15"/>
      <c r="C4" s="1"/>
      <c r="D4" s="16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</row>
    <row r="5" spans="1:84" ht="12.75">
      <c r="A5" s="15"/>
      <c r="B5" s="1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</row>
    <row r="6" spans="1:84" ht="12.75">
      <c r="A6" s="15" t="s">
        <v>3</v>
      </c>
      <c r="B6" s="15"/>
      <c r="C6" s="1"/>
      <c r="D6" s="1" t="s">
        <v>92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</row>
    <row r="7" spans="1:84" ht="12.75">
      <c r="A7" s="7"/>
      <c r="B7" s="7"/>
      <c r="C7" s="7"/>
      <c r="D7" s="18"/>
      <c r="E7" s="18"/>
      <c r="F7" s="18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</row>
    <row r="8" spans="1:84" ht="13.5">
      <c r="A8" s="78" t="s">
        <v>4</v>
      </c>
      <c r="B8" s="19" t="s">
        <v>28</v>
      </c>
      <c r="C8" s="20" t="s">
        <v>5</v>
      </c>
      <c r="D8" s="80" t="s">
        <v>10</v>
      </c>
      <c r="E8" s="80"/>
      <c r="F8" s="80"/>
      <c r="G8" s="20" t="s">
        <v>37</v>
      </c>
      <c r="H8" s="21"/>
      <c r="I8" s="21" t="s">
        <v>38</v>
      </c>
      <c r="J8" s="22" t="s">
        <v>11</v>
      </c>
      <c r="K8" s="23" t="s">
        <v>7</v>
      </c>
      <c r="L8" s="24" t="s">
        <v>9</v>
      </c>
      <c r="M8" s="21" t="s">
        <v>14</v>
      </c>
      <c r="N8" s="25" t="s">
        <v>39</v>
      </c>
      <c r="O8" s="25" t="s">
        <v>40</v>
      </c>
      <c r="P8" s="20" t="s">
        <v>41</v>
      </c>
      <c r="Q8" s="20" t="s">
        <v>42</v>
      </c>
      <c r="R8" s="21" t="s">
        <v>43</v>
      </c>
      <c r="S8" s="20" t="s">
        <v>18</v>
      </c>
      <c r="T8" s="20" t="s">
        <v>44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</row>
    <row r="9" spans="1:84" ht="15" thickBot="1">
      <c r="A9" s="79"/>
      <c r="B9" s="26" t="s">
        <v>29</v>
      </c>
      <c r="C9" s="27" t="s">
        <v>17</v>
      </c>
      <c r="D9" s="76" t="s">
        <v>8</v>
      </c>
      <c r="E9" s="76"/>
      <c r="F9" s="76"/>
      <c r="G9" s="27" t="s">
        <v>45</v>
      </c>
      <c r="H9" s="28"/>
      <c r="I9" s="29" t="s">
        <v>19</v>
      </c>
      <c r="J9" s="30" t="s">
        <v>46</v>
      </c>
      <c r="K9" s="31" t="s">
        <v>12</v>
      </c>
      <c r="L9" s="32" t="s">
        <v>46</v>
      </c>
      <c r="M9" s="28" t="s">
        <v>15</v>
      </c>
      <c r="N9" s="33" t="s">
        <v>16</v>
      </c>
      <c r="O9" s="33" t="s">
        <v>16</v>
      </c>
      <c r="P9" s="27" t="s">
        <v>16</v>
      </c>
      <c r="Q9" s="27" t="s">
        <v>16</v>
      </c>
      <c r="R9" s="28" t="s">
        <v>16</v>
      </c>
      <c r="S9" s="27" t="s">
        <v>6</v>
      </c>
      <c r="T9" s="27" t="s">
        <v>16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</row>
    <row r="10" spans="1:84" ht="13.5" thickTop="1">
      <c r="A10" s="59" t="s">
        <v>13</v>
      </c>
      <c r="B10" s="59" t="s">
        <v>13</v>
      </c>
      <c r="C10" s="59">
        <v>0</v>
      </c>
      <c r="D10" s="59">
        <v>0</v>
      </c>
      <c r="E10" s="59"/>
      <c r="F10" s="59">
        <v>0</v>
      </c>
      <c r="G10" s="59">
        <v>0</v>
      </c>
      <c r="H10" s="59"/>
      <c r="I10" s="59">
        <v>0</v>
      </c>
      <c r="J10" s="59">
        <v>0</v>
      </c>
      <c r="K10" s="60">
        <f aca="true" t="shared" si="0" ref="K10:K22">IF(G10*I10&gt;=400,IF(B10="Roof",0,IF(0.25+15/SQRT(G10*I10)&lt;0.4,0.4,0.25+15/SQRT(G10*I10))),0)</f>
        <v>0</v>
      </c>
      <c r="L10" s="61">
        <f aca="true" t="shared" si="1" ref="L10:L22">IF(K10&gt;0,J10*K10,J10)</f>
        <v>0</v>
      </c>
      <c r="M10" s="59">
        <v>0</v>
      </c>
      <c r="N10" s="59">
        <f aca="true" t="shared" si="2" ref="N10:N22">0.15*M10/12*G10</f>
        <v>0</v>
      </c>
      <c r="O10" s="59"/>
      <c r="P10" s="59"/>
      <c r="Q10" s="59">
        <v>0</v>
      </c>
      <c r="R10" s="59">
        <f aca="true" t="shared" si="3" ref="R10:R22">0.15*D10*F10/144*C10</f>
        <v>0</v>
      </c>
      <c r="S10" s="59">
        <v>0</v>
      </c>
      <c r="T10" s="59">
        <f aca="true" t="shared" si="4" ref="T10:T22">S10*G10/1000</f>
        <v>0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</row>
    <row r="11" spans="1:84" ht="12.75">
      <c r="A11" s="8" t="s">
        <v>35</v>
      </c>
      <c r="B11" s="8" t="s">
        <v>36</v>
      </c>
      <c r="C11" s="8">
        <v>15.66</v>
      </c>
      <c r="D11" s="8">
        <v>14</v>
      </c>
      <c r="E11" s="8"/>
      <c r="F11" s="8">
        <v>24</v>
      </c>
      <c r="G11" s="8">
        <v>625</v>
      </c>
      <c r="H11" s="8"/>
      <c r="I11" s="8">
        <v>3</v>
      </c>
      <c r="J11" s="8">
        <v>150</v>
      </c>
      <c r="K11" s="55">
        <f t="shared" si="0"/>
        <v>0.5964101615137755</v>
      </c>
      <c r="L11" s="10">
        <f t="shared" si="1"/>
        <v>89.46152422706632</v>
      </c>
      <c r="M11" s="8">
        <v>8</v>
      </c>
      <c r="N11" s="8">
        <f t="shared" si="2"/>
        <v>62.49999999999999</v>
      </c>
      <c r="O11" s="8"/>
      <c r="P11" s="8"/>
      <c r="Q11" s="8">
        <v>8</v>
      </c>
      <c r="R11" s="8">
        <f t="shared" si="3"/>
        <v>5.481000000000001</v>
      </c>
      <c r="S11" s="8">
        <v>20</v>
      </c>
      <c r="T11" s="8">
        <f t="shared" si="4"/>
        <v>12.5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</row>
    <row r="12" spans="1:84" ht="12.75">
      <c r="A12" s="6">
        <v>8</v>
      </c>
      <c r="B12" s="6" t="s">
        <v>36</v>
      </c>
      <c r="C12" s="6">
        <v>14.66</v>
      </c>
      <c r="D12" s="6">
        <v>14</v>
      </c>
      <c r="E12" s="6"/>
      <c r="F12" s="6">
        <v>24</v>
      </c>
      <c r="G12" s="8">
        <v>730</v>
      </c>
      <c r="H12" s="6"/>
      <c r="I12" s="8">
        <v>4</v>
      </c>
      <c r="J12" s="6">
        <v>100</v>
      </c>
      <c r="K12" s="9">
        <f t="shared" si="0"/>
        <v>0.527587453824102</v>
      </c>
      <c r="L12" s="10">
        <f t="shared" si="1"/>
        <v>52.7587453824102</v>
      </c>
      <c r="M12" s="6">
        <v>7</v>
      </c>
      <c r="N12" s="6">
        <f t="shared" si="2"/>
        <v>63.87500000000001</v>
      </c>
      <c r="O12" s="6"/>
      <c r="P12" s="6"/>
      <c r="Q12" s="6">
        <v>8</v>
      </c>
      <c r="R12" s="6">
        <f t="shared" si="3"/>
        <v>5.131</v>
      </c>
      <c r="S12" s="6">
        <v>20</v>
      </c>
      <c r="T12" s="6">
        <f t="shared" si="4"/>
        <v>14.6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</row>
    <row r="13" spans="1:84" ht="12.75">
      <c r="A13" s="6">
        <v>7</v>
      </c>
      <c r="B13" s="6" t="s">
        <v>36</v>
      </c>
      <c r="C13" s="6">
        <v>14</v>
      </c>
      <c r="D13" s="6">
        <v>14</v>
      </c>
      <c r="E13" s="6"/>
      <c r="F13" s="6">
        <v>24</v>
      </c>
      <c r="G13" s="8">
        <v>730</v>
      </c>
      <c r="H13" s="6"/>
      <c r="I13" s="8">
        <v>4</v>
      </c>
      <c r="J13" s="6">
        <v>80</v>
      </c>
      <c r="K13" s="9">
        <f t="shared" si="0"/>
        <v>0.527587453824102</v>
      </c>
      <c r="L13" s="10">
        <f t="shared" si="1"/>
        <v>42.20699630592816</v>
      </c>
      <c r="M13" s="6">
        <v>7</v>
      </c>
      <c r="N13" s="6">
        <f t="shared" si="2"/>
        <v>63.87500000000001</v>
      </c>
      <c r="O13" s="6"/>
      <c r="P13" s="6"/>
      <c r="Q13" s="6">
        <v>8</v>
      </c>
      <c r="R13" s="6">
        <f t="shared" si="3"/>
        <v>4.9</v>
      </c>
      <c r="S13" s="6">
        <v>20</v>
      </c>
      <c r="T13" s="6">
        <f t="shared" si="4"/>
        <v>14.6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</row>
    <row r="14" spans="1:84" ht="12.75">
      <c r="A14" s="6">
        <v>6</v>
      </c>
      <c r="B14" s="6" t="s">
        <v>36</v>
      </c>
      <c r="C14" s="6">
        <v>14</v>
      </c>
      <c r="D14" s="6">
        <v>14</v>
      </c>
      <c r="E14" s="6"/>
      <c r="F14" s="6">
        <v>24</v>
      </c>
      <c r="G14" s="8">
        <v>730</v>
      </c>
      <c r="H14" s="6"/>
      <c r="I14" s="8">
        <v>4</v>
      </c>
      <c r="J14" s="6">
        <v>80</v>
      </c>
      <c r="K14" s="9">
        <f t="shared" si="0"/>
        <v>0.527587453824102</v>
      </c>
      <c r="L14" s="10">
        <f t="shared" si="1"/>
        <v>42.20699630592816</v>
      </c>
      <c r="M14" s="6">
        <v>7</v>
      </c>
      <c r="N14" s="6">
        <f t="shared" si="2"/>
        <v>63.87500000000001</v>
      </c>
      <c r="O14" s="6"/>
      <c r="P14" s="6"/>
      <c r="Q14" s="6">
        <v>8</v>
      </c>
      <c r="R14" s="6">
        <f t="shared" si="3"/>
        <v>4.9</v>
      </c>
      <c r="S14" s="6">
        <v>20</v>
      </c>
      <c r="T14" s="6">
        <f t="shared" si="4"/>
        <v>14.6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</row>
    <row r="15" spans="1:84" ht="12.75">
      <c r="A15" s="6">
        <v>5</v>
      </c>
      <c r="B15" s="6" t="s">
        <v>36</v>
      </c>
      <c r="C15" s="6">
        <v>14</v>
      </c>
      <c r="D15" s="6">
        <v>14</v>
      </c>
      <c r="E15" s="6"/>
      <c r="F15" s="6">
        <v>24</v>
      </c>
      <c r="G15" s="8">
        <v>730</v>
      </c>
      <c r="H15" s="6"/>
      <c r="I15" s="8">
        <v>4</v>
      </c>
      <c r="J15" s="6">
        <v>80</v>
      </c>
      <c r="K15" s="9">
        <f t="shared" si="0"/>
        <v>0.527587453824102</v>
      </c>
      <c r="L15" s="10">
        <f t="shared" si="1"/>
        <v>42.20699630592816</v>
      </c>
      <c r="M15" s="6">
        <v>7</v>
      </c>
      <c r="N15" s="6">
        <f t="shared" si="2"/>
        <v>63.87500000000001</v>
      </c>
      <c r="O15" s="6"/>
      <c r="P15" s="6"/>
      <c r="Q15" s="6">
        <v>8</v>
      </c>
      <c r="R15" s="6">
        <f t="shared" si="3"/>
        <v>4.9</v>
      </c>
      <c r="S15" s="6">
        <v>20</v>
      </c>
      <c r="T15" s="6">
        <f t="shared" si="4"/>
        <v>14.6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</row>
    <row r="16" spans="1:84" ht="12.75">
      <c r="A16" s="6">
        <v>4</v>
      </c>
      <c r="B16" s="6" t="s">
        <v>36</v>
      </c>
      <c r="C16" s="6">
        <v>14</v>
      </c>
      <c r="D16" s="6">
        <v>14</v>
      </c>
      <c r="E16" s="6"/>
      <c r="F16" s="6">
        <v>24</v>
      </c>
      <c r="G16" s="8">
        <v>730</v>
      </c>
      <c r="H16" s="6"/>
      <c r="I16" s="8">
        <v>4</v>
      </c>
      <c r="J16" s="6">
        <v>80</v>
      </c>
      <c r="K16" s="9">
        <f t="shared" si="0"/>
        <v>0.527587453824102</v>
      </c>
      <c r="L16" s="10">
        <f t="shared" si="1"/>
        <v>42.20699630592816</v>
      </c>
      <c r="M16" s="6">
        <v>7</v>
      </c>
      <c r="N16" s="6">
        <f t="shared" si="2"/>
        <v>63.87500000000001</v>
      </c>
      <c r="O16" s="6"/>
      <c r="P16" s="6"/>
      <c r="Q16" s="6">
        <v>8</v>
      </c>
      <c r="R16" s="6">
        <f t="shared" si="3"/>
        <v>4.9</v>
      </c>
      <c r="S16" s="6">
        <v>20</v>
      </c>
      <c r="T16" s="6">
        <f t="shared" si="4"/>
        <v>14.6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</row>
    <row r="17" spans="1:84" ht="12.75">
      <c r="A17" s="6">
        <v>3</v>
      </c>
      <c r="B17" s="6" t="s">
        <v>36</v>
      </c>
      <c r="C17" s="6">
        <v>14</v>
      </c>
      <c r="D17" s="6">
        <v>14</v>
      </c>
      <c r="E17" s="6"/>
      <c r="F17" s="6">
        <v>24</v>
      </c>
      <c r="G17" s="8">
        <v>730</v>
      </c>
      <c r="H17" s="6"/>
      <c r="I17" s="8">
        <v>4</v>
      </c>
      <c r="J17" s="6">
        <v>80</v>
      </c>
      <c r="K17" s="9">
        <f t="shared" si="0"/>
        <v>0.527587453824102</v>
      </c>
      <c r="L17" s="10">
        <f t="shared" si="1"/>
        <v>42.20699630592816</v>
      </c>
      <c r="M17" s="6">
        <v>8</v>
      </c>
      <c r="N17" s="6">
        <f t="shared" si="2"/>
        <v>73</v>
      </c>
      <c r="O17" s="6"/>
      <c r="P17" s="6"/>
      <c r="Q17" s="6">
        <v>8</v>
      </c>
      <c r="R17" s="6">
        <f t="shared" si="3"/>
        <v>4.9</v>
      </c>
      <c r="S17" s="6">
        <v>20</v>
      </c>
      <c r="T17" s="6">
        <f t="shared" si="4"/>
        <v>14.6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</row>
    <row r="18" spans="1:84" ht="12.75">
      <c r="A18" s="6">
        <v>2</v>
      </c>
      <c r="B18" s="6" t="s">
        <v>36</v>
      </c>
      <c r="C18" s="6">
        <v>14</v>
      </c>
      <c r="D18" s="6">
        <v>14</v>
      </c>
      <c r="E18" s="6"/>
      <c r="F18" s="6">
        <v>24</v>
      </c>
      <c r="G18" s="8">
        <v>730</v>
      </c>
      <c r="H18" s="6"/>
      <c r="I18" s="8">
        <v>4</v>
      </c>
      <c r="J18" s="6">
        <v>80</v>
      </c>
      <c r="K18" s="9">
        <f t="shared" si="0"/>
        <v>0.527587453824102</v>
      </c>
      <c r="L18" s="10">
        <f t="shared" si="1"/>
        <v>42.20699630592816</v>
      </c>
      <c r="M18" s="6">
        <v>8</v>
      </c>
      <c r="N18" s="6">
        <f t="shared" si="2"/>
        <v>73</v>
      </c>
      <c r="O18" s="6"/>
      <c r="P18" s="6"/>
      <c r="Q18" s="6">
        <v>8</v>
      </c>
      <c r="R18" s="6">
        <f t="shared" si="3"/>
        <v>4.9</v>
      </c>
      <c r="S18" s="6">
        <v>20</v>
      </c>
      <c r="T18" s="6">
        <f t="shared" si="4"/>
        <v>14.6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</row>
    <row r="19" spans="1:84" ht="12.75">
      <c r="A19" s="6">
        <v>1</v>
      </c>
      <c r="B19" s="6" t="s">
        <v>36</v>
      </c>
      <c r="C19" s="6">
        <v>20</v>
      </c>
      <c r="D19" s="6">
        <v>14</v>
      </c>
      <c r="E19" s="6"/>
      <c r="F19" s="6">
        <v>24</v>
      </c>
      <c r="G19" s="6">
        <v>410</v>
      </c>
      <c r="H19" s="6"/>
      <c r="I19" s="6">
        <v>4</v>
      </c>
      <c r="J19" s="6">
        <v>100</v>
      </c>
      <c r="K19" s="9">
        <f t="shared" si="0"/>
        <v>0.620398598743596</v>
      </c>
      <c r="L19" s="10">
        <f t="shared" si="1"/>
        <v>62.03985987435961</v>
      </c>
      <c r="M19" s="6">
        <v>8</v>
      </c>
      <c r="N19" s="6">
        <f t="shared" si="2"/>
        <v>41</v>
      </c>
      <c r="O19" s="6"/>
      <c r="P19" s="6"/>
      <c r="Q19" s="6">
        <v>8</v>
      </c>
      <c r="R19" s="6">
        <f t="shared" si="3"/>
        <v>7.000000000000001</v>
      </c>
      <c r="S19" s="6">
        <v>20</v>
      </c>
      <c r="T19" s="6">
        <f t="shared" si="4"/>
        <v>8.2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</row>
    <row r="20" spans="1:84" ht="12.75">
      <c r="A20" s="62" t="s">
        <v>56</v>
      </c>
      <c r="B20" s="62" t="s">
        <v>36</v>
      </c>
      <c r="C20" s="62">
        <v>0</v>
      </c>
      <c r="D20" s="62">
        <v>0</v>
      </c>
      <c r="E20" s="62"/>
      <c r="F20" s="62">
        <v>0</v>
      </c>
      <c r="G20" s="62">
        <v>0</v>
      </c>
      <c r="H20" s="62"/>
      <c r="I20" s="62">
        <v>0</v>
      </c>
      <c r="J20" s="62">
        <v>0</v>
      </c>
      <c r="K20" s="63">
        <f t="shared" si="0"/>
        <v>0</v>
      </c>
      <c r="L20" s="64">
        <f t="shared" si="1"/>
        <v>0</v>
      </c>
      <c r="M20" s="62">
        <v>0</v>
      </c>
      <c r="N20" s="62">
        <f t="shared" si="2"/>
        <v>0</v>
      </c>
      <c r="O20" s="62"/>
      <c r="P20" s="62"/>
      <c r="Q20" s="62">
        <v>0</v>
      </c>
      <c r="R20" s="62">
        <f t="shared" si="3"/>
        <v>0</v>
      </c>
      <c r="S20" s="62">
        <v>0</v>
      </c>
      <c r="T20" s="62">
        <f t="shared" si="4"/>
        <v>0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</row>
    <row r="21" spans="1:84" ht="12.75">
      <c r="A21" s="8" t="s">
        <v>57</v>
      </c>
      <c r="B21" s="8" t="s">
        <v>36</v>
      </c>
      <c r="C21" s="8">
        <v>10.5</v>
      </c>
      <c r="D21" s="8">
        <v>14</v>
      </c>
      <c r="E21" s="8"/>
      <c r="F21" s="8">
        <v>24</v>
      </c>
      <c r="G21" s="8">
        <v>410</v>
      </c>
      <c r="H21" s="8"/>
      <c r="I21" s="8">
        <v>4</v>
      </c>
      <c r="J21" s="8">
        <v>40</v>
      </c>
      <c r="K21" s="55">
        <f t="shared" si="0"/>
        <v>0.620398598743596</v>
      </c>
      <c r="L21" s="56">
        <f t="shared" si="1"/>
        <v>24.81594394974384</v>
      </c>
      <c r="M21" s="8">
        <v>5</v>
      </c>
      <c r="N21" s="8">
        <f t="shared" si="2"/>
        <v>25.625</v>
      </c>
      <c r="O21" s="8"/>
      <c r="P21" s="8"/>
      <c r="Q21" s="8">
        <v>0</v>
      </c>
      <c r="R21" s="8">
        <f t="shared" si="3"/>
        <v>3.6750000000000003</v>
      </c>
      <c r="S21" s="8">
        <v>20</v>
      </c>
      <c r="T21" s="8">
        <f t="shared" si="4"/>
        <v>8.2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</row>
    <row r="22" spans="1:84" ht="12.75">
      <c r="A22" s="8" t="s">
        <v>58</v>
      </c>
      <c r="B22" s="8" t="s">
        <v>36</v>
      </c>
      <c r="C22" s="8">
        <v>10</v>
      </c>
      <c r="D22" s="8">
        <v>14</v>
      </c>
      <c r="E22" s="8"/>
      <c r="F22" s="8">
        <v>24</v>
      </c>
      <c r="G22" s="8">
        <v>410</v>
      </c>
      <c r="H22" s="8"/>
      <c r="I22" s="8">
        <v>4</v>
      </c>
      <c r="J22" s="8">
        <v>40</v>
      </c>
      <c r="K22" s="55">
        <f t="shared" si="0"/>
        <v>0.620398598743596</v>
      </c>
      <c r="L22" s="56">
        <f t="shared" si="1"/>
        <v>24.81594394974384</v>
      </c>
      <c r="M22" s="8">
        <v>5</v>
      </c>
      <c r="N22" s="8">
        <f t="shared" si="2"/>
        <v>25.625</v>
      </c>
      <c r="O22" s="8"/>
      <c r="P22" s="8"/>
      <c r="Q22" s="8">
        <v>0</v>
      </c>
      <c r="R22" s="8">
        <f t="shared" si="3"/>
        <v>3.5000000000000004</v>
      </c>
      <c r="S22" s="8">
        <v>20</v>
      </c>
      <c r="T22" s="8">
        <f t="shared" si="4"/>
        <v>8.2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</row>
    <row r="23" spans="1:84" ht="12.7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</row>
    <row r="24" spans="21:84" ht="12.75"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</row>
    <row r="25" spans="21:84" ht="12.75"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</row>
    <row r="26" spans="21:84" ht="12.75"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</row>
    <row r="27" spans="1:84" ht="13.5">
      <c r="A27" s="84" t="s">
        <v>4</v>
      </c>
      <c r="B27" s="21" t="s">
        <v>47</v>
      </c>
      <c r="C27" s="35" t="s">
        <v>48</v>
      </c>
      <c r="D27" s="81" t="s">
        <v>49</v>
      </c>
      <c r="E27" s="82"/>
      <c r="F27" s="83"/>
      <c r="G27" s="38" t="s">
        <v>50</v>
      </c>
      <c r="H27" s="36"/>
      <c r="I27" s="37" t="s">
        <v>51</v>
      </c>
      <c r="J27" s="39" t="s">
        <v>52</v>
      </c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</row>
    <row r="28" spans="1:84" ht="13.5" thickBot="1">
      <c r="A28" s="85"/>
      <c r="B28" s="28" t="s">
        <v>16</v>
      </c>
      <c r="C28" s="41" t="s">
        <v>16</v>
      </c>
      <c r="D28" s="75" t="s">
        <v>16</v>
      </c>
      <c r="E28" s="76"/>
      <c r="F28" s="77"/>
      <c r="G28" s="43" t="s">
        <v>16</v>
      </c>
      <c r="H28" s="28"/>
      <c r="I28" s="42" t="s">
        <v>16</v>
      </c>
      <c r="J28" s="27" t="s">
        <v>16</v>
      </c>
      <c r="K28" s="58"/>
      <c r="L28" s="45" t="s">
        <v>53</v>
      </c>
      <c r="M28" s="2"/>
      <c r="N28" s="2"/>
      <c r="O28" s="2"/>
      <c r="P28" s="2"/>
      <c r="Q28" s="58"/>
      <c r="R28" s="2"/>
      <c r="S28" s="2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</row>
    <row r="29" spans="1:84" ht="13.5" thickTop="1">
      <c r="A29" s="5" t="s">
        <v>13</v>
      </c>
      <c r="B29" s="51">
        <f aca="true" t="shared" si="5" ref="B29:B41">L10*G10/1000</f>
        <v>0</v>
      </c>
      <c r="C29" s="52">
        <f aca="true" t="shared" si="6" ref="C29:C41">(N10+O10+P10+Q10+R10+T10)</f>
        <v>0</v>
      </c>
      <c r="D29" s="86">
        <f>B29</f>
        <v>0</v>
      </c>
      <c r="E29" s="87"/>
      <c r="F29" s="87"/>
      <c r="G29" s="52">
        <f>C29</f>
        <v>0</v>
      </c>
      <c r="H29" s="54"/>
      <c r="I29" s="69">
        <f aca="true" t="shared" si="7" ref="I29:I41">D29+G29</f>
        <v>0</v>
      </c>
      <c r="J29" s="70">
        <f aca="true" t="shared" si="8" ref="J29:J41">1.2*G29+1.6*D29</f>
        <v>0</v>
      </c>
      <c r="K29" s="58"/>
      <c r="L29" s="45" t="s">
        <v>21</v>
      </c>
      <c r="M29" s="3"/>
      <c r="N29" s="3"/>
      <c r="O29" s="3"/>
      <c r="P29" s="45">
        <v>4</v>
      </c>
      <c r="Q29" s="58"/>
      <c r="R29" s="3"/>
      <c r="S29" s="3"/>
      <c r="T29" s="4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</row>
    <row r="30" spans="1:84" ht="12.75">
      <c r="A30" s="6" t="s">
        <v>35</v>
      </c>
      <c r="B30" s="9">
        <f t="shared" si="5"/>
        <v>55.91345264191645</v>
      </c>
      <c r="C30" s="11">
        <f t="shared" si="6"/>
        <v>88.481</v>
      </c>
      <c r="D30" s="72">
        <f aca="true" t="shared" si="9" ref="D30:D41">D29+B30</f>
        <v>55.91345264191645</v>
      </c>
      <c r="E30" s="73"/>
      <c r="F30" s="74"/>
      <c r="G30" s="11">
        <f aca="true" t="shared" si="10" ref="G30:G41">G29+C30</f>
        <v>88.481</v>
      </c>
      <c r="H30" s="13"/>
      <c r="I30" s="68">
        <f t="shared" si="7"/>
        <v>144.39445264191644</v>
      </c>
      <c r="J30" s="71">
        <f t="shared" si="8"/>
        <v>195.6387242270663</v>
      </c>
      <c r="K30" s="58"/>
      <c r="L30" s="45" t="s">
        <v>22</v>
      </c>
      <c r="M30" s="3"/>
      <c r="N30" s="3"/>
      <c r="O30" s="3"/>
      <c r="P30" s="45">
        <v>4</v>
      </c>
      <c r="Q30" s="58"/>
      <c r="R30" s="45"/>
      <c r="S30" s="3"/>
      <c r="T30" s="4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</row>
    <row r="31" spans="1:84" ht="12.75">
      <c r="A31" s="6">
        <v>9</v>
      </c>
      <c r="B31" s="9">
        <f t="shared" si="5"/>
        <v>38.51388412915944</v>
      </c>
      <c r="C31" s="11">
        <f t="shared" si="6"/>
        <v>91.606</v>
      </c>
      <c r="D31" s="72">
        <f t="shared" si="9"/>
        <v>94.42733677107589</v>
      </c>
      <c r="E31" s="73"/>
      <c r="F31" s="74"/>
      <c r="G31" s="11">
        <f t="shared" si="10"/>
        <v>180.087</v>
      </c>
      <c r="H31" s="13"/>
      <c r="I31" s="68">
        <f t="shared" si="7"/>
        <v>274.5143367710759</v>
      </c>
      <c r="J31" s="71">
        <f t="shared" si="8"/>
        <v>367.1881388337214</v>
      </c>
      <c r="K31" s="58"/>
      <c r="L31" s="45" t="s">
        <v>23</v>
      </c>
      <c r="M31" s="3"/>
      <c r="N31" s="3"/>
      <c r="O31" s="3"/>
      <c r="P31" s="45">
        <v>3</v>
      </c>
      <c r="Q31" s="58"/>
      <c r="R31" s="45"/>
      <c r="S31" s="3"/>
      <c r="T31" s="4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</row>
    <row r="32" spans="1:84" ht="12.75">
      <c r="A32" s="6">
        <f aca="true" t="shared" si="11" ref="A32:A40">A13</f>
        <v>7</v>
      </c>
      <c r="B32" s="9">
        <f t="shared" si="5"/>
        <v>30.811107303327553</v>
      </c>
      <c r="C32" s="11">
        <f t="shared" si="6"/>
        <v>91.375</v>
      </c>
      <c r="D32" s="72">
        <f t="shared" si="9"/>
        <v>125.23844407440345</v>
      </c>
      <c r="E32" s="73"/>
      <c r="F32" s="74"/>
      <c r="G32" s="11">
        <f t="shared" si="10"/>
        <v>271.462</v>
      </c>
      <c r="H32" s="13"/>
      <c r="I32" s="68">
        <f t="shared" si="7"/>
        <v>396.70044407440344</v>
      </c>
      <c r="J32" s="71">
        <f t="shared" si="8"/>
        <v>526.1359105190455</v>
      </c>
      <c r="K32" s="58"/>
      <c r="L32" s="45" t="s">
        <v>20</v>
      </c>
      <c r="M32" s="3"/>
      <c r="N32" s="3"/>
      <c r="O32" s="3"/>
      <c r="P32" s="45">
        <v>2</v>
      </c>
      <c r="Q32" s="58"/>
      <c r="R32" s="45"/>
      <c r="S32" s="3"/>
      <c r="T32" s="4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</row>
    <row r="33" spans="1:84" ht="12.75">
      <c r="A33" s="6">
        <f t="shared" si="11"/>
        <v>6</v>
      </c>
      <c r="B33" s="9">
        <f t="shared" si="5"/>
        <v>30.811107303327553</v>
      </c>
      <c r="C33" s="11">
        <f t="shared" si="6"/>
        <v>91.375</v>
      </c>
      <c r="D33" s="72">
        <f t="shared" si="9"/>
        <v>156.049551377731</v>
      </c>
      <c r="E33" s="73"/>
      <c r="F33" s="74"/>
      <c r="G33" s="11">
        <f t="shared" si="10"/>
        <v>362.837</v>
      </c>
      <c r="H33" s="13"/>
      <c r="I33" s="68">
        <f t="shared" si="7"/>
        <v>518.8865513777309</v>
      </c>
      <c r="J33" s="71">
        <f t="shared" si="8"/>
        <v>685.0836822043696</v>
      </c>
      <c r="K33" s="58"/>
      <c r="L33" s="45"/>
      <c r="M33" s="3"/>
      <c r="N33" s="3"/>
      <c r="O33" s="3"/>
      <c r="P33" s="3"/>
      <c r="Q33" s="58"/>
      <c r="R33" s="45"/>
      <c r="S33" s="3"/>
      <c r="T33" s="4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</row>
    <row r="34" spans="1:84" ht="12.75">
      <c r="A34" s="6">
        <f t="shared" si="11"/>
        <v>5</v>
      </c>
      <c r="B34" s="9">
        <f t="shared" si="5"/>
        <v>30.811107303327553</v>
      </c>
      <c r="C34" s="11">
        <f t="shared" si="6"/>
        <v>91.375</v>
      </c>
      <c r="D34" s="72">
        <f t="shared" si="9"/>
        <v>186.86065868105857</v>
      </c>
      <c r="E34" s="73"/>
      <c r="F34" s="74"/>
      <c r="G34" s="11">
        <f t="shared" si="10"/>
        <v>454.212</v>
      </c>
      <c r="H34" s="13"/>
      <c r="I34" s="68">
        <f t="shared" si="7"/>
        <v>641.0726586810586</v>
      </c>
      <c r="J34" s="71">
        <f t="shared" si="8"/>
        <v>844.0314538896937</v>
      </c>
      <c r="K34" s="58"/>
      <c r="L34" s="45" t="s">
        <v>30</v>
      </c>
      <c r="M34" s="3"/>
      <c r="N34" s="3"/>
      <c r="O34" s="3"/>
      <c r="P34" s="3"/>
      <c r="Q34" s="58"/>
      <c r="R34" s="45"/>
      <c r="S34" s="3"/>
      <c r="T34" s="4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</row>
    <row r="35" spans="1:84" ht="12.75">
      <c r="A35" s="6">
        <f t="shared" si="11"/>
        <v>4</v>
      </c>
      <c r="B35" s="9">
        <f t="shared" si="5"/>
        <v>30.811107303327553</v>
      </c>
      <c r="C35" s="11">
        <f t="shared" si="6"/>
        <v>91.375</v>
      </c>
      <c r="D35" s="72">
        <f t="shared" si="9"/>
        <v>217.67176598438613</v>
      </c>
      <c r="E35" s="73"/>
      <c r="F35" s="74"/>
      <c r="G35" s="11">
        <f t="shared" si="10"/>
        <v>545.587</v>
      </c>
      <c r="H35" s="13"/>
      <c r="I35" s="68">
        <f t="shared" si="7"/>
        <v>763.2587659843862</v>
      </c>
      <c r="J35" s="71">
        <f t="shared" si="8"/>
        <v>1002.9792255750178</v>
      </c>
      <c r="K35" s="58"/>
      <c r="L35" s="45" t="s">
        <v>54</v>
      </c>
      <c r="M35" s="3"/>
      <c r="N35" s="3"/>
      <c r="O35" s="3"/>
      <c r="P35" s="3"/>
      <c r="Q35" s="58"/>
      <c r="R35" s="3"/>
      <c r="S35" s="3"/>
      <c r="T35" s="4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</row>
    <row r="36" spans="1:84" ht="12.75">
      <c r="A36" s="6">
        <f t="shared" si="11"/>
        <v>3</v>
      </c>
      <c r="B36" s="9">
        <f t="shared" si="5"/>
        <v>30.811107303327553</v>
      </c>
      <c r="C36" s="11">
        <f t="shared" si="6"/>
        <v>100.5</v>
      </c>
      <c r="D36" s="72">
        <f t="shared" si="9"/>
        <v>248.4828732877137</v>
      </c>
      <c r="E36" s="73"/>
      <c r="F36" s="74"/>
      <c r="G36" s="11">
        <f t="shared" si="10"/>
        <v>646.087</v>
      </c>
      <c r="H36" s="13"/>
      <c r="I36" s="68">
        <f t="shared" si="7"/>
        <v>894.5698732877137</v>
      </c>
      <c r="J36" s="71">
        <f t="shared" si="8"/>
        <v>1172.8769972603418</v>
      </c>
      <c r="K36" s="58"/>
      <c r="L36" s="45" t="s">
        <v>31</v>
      </c>
      <c r="M36" s="3"/>
      <c r="N36" s="3"/>
      <c r="O36" s="3"/>
      <c r="P36" s="3"/>
      <c r="Q36" s="58"/>
      <c r="R36" s="3"/>
      <c r="S36" s="3"/>
      <c r="T36" s="4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</row>
    <row r="37" spans="1:84" ht="12.75">
      <c r="A37" s="6">
        <f t="shared" si="11"/>
        <v>2</v>
      </c>
      <c r="B37" s="9">
        <f t="shared" si="5"/>
        <v>30.811107303327553</v>
      </c>
      <c r="C37" s="11">
        <f t="shared" si="6"/>
        <v>100.5</v>
      </c>
      <c r="D37" s="72">
        <f t="shared" si="9"/>
        <v>279.29398059104125</v>
      </c>
      <c r="E37" s="73"/>
      <c r="F37" s="74"/>
      <c r="G37" s="11">
        <f t="shared" si="10"/>
        <v>746.587</v>
      </c>
      <c r="H37" s="13"/>
      <c r="I37" s="68">
        <f t="shared" si="7"/>
        <v>1025.8809805910412</v>
      </c>
      <c r="J37" s="71">
        <f t="shared" si="8"/>
        <v>1342.774768945666</v>
      </c>
      <c r="K37" s="58"/>
      <c r="L37" s="45" t="s">
        <v>32</v>
      </c>
      <c r="M37" s="3"/>
      <c r="N37" s="3"/>
      <c r="O37" s="3"/>
      <c r="P37" s="3"/>
      <c r="Q37" s="58"/>
      <c r="R37" s="3"/>
      <c r="S37" s="3"/>
      <c r="T37" s="4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</row>
    <row r="38" spans="1:84" ht="12.75">
      <c r="A38" s="6">
        <f t="shared" si="11"/>
        <v>1</v>
      </c>
      <c r="B38" s="9">
        <f t="shared" si="5"/>
        <v>25.43634254848744</v>
      </c>
      <c r="C38" s="11">
        <f t="shared" si="6"/>
        <v>64.2</v>
      </c>
      <c r="D38" s="72">
        <f t="shared" si="9"/>
        <v>304.7303231395287</v>
      </c>
      <c r="E38" s="73"/>
      <c r="F38" s="74"/>
      <c r="G38" s="11">
        <f t="shared" si="10"/>
        <v>810.787</v>
      </c>
      <c r="H38" s="13"/>
      <c r="I38" s="68">
        <f t="shared" si="7"/>
        <v>1115.5173231395288</v>
      </c>
      <c r="J38" s="71">
        <f t="shared" si="8"/>
        <v>1460.5129170232458</v>
      </c>
      <c r="K38" s="58"/>
      <c r="L38" s="45" t="s">
        <v>33</v>
      </c>
      <c r="M38" s="3"/>
      <c r="N38" s="3"/>
      <c r="O38" s="3"/>
      <c r="P38" s="3"/>
      <c r="Q38" s="58"/>
      <c r="R38" s="3"/>
      <c r="S38" s="3"/>
      <c r="T38" s="4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</row>
    <row r="39" spans="1:84" ht="12.75">
      <c r="A39" s="6" t="str">
        <f t="shared" si="11"/>
        <v>P-2</v>
      </c>
      <c r="B39" s="9">
        <f t="shared" si="5"/>
        <v>0</v>
      </c>
      <c r="C39" s="11">
        <f t="shared" si="6"/>
        <v>0</v>
      </c>
      <c r="D39" s="72">
        <f t="shared" si="9"/>
        <v>304.7303231395287</v>
      </c>
      <c r="E39" s="73"/>
      <c r="F39" s="74"/>
      <c r="G39" s="11">
        <f t="shared" si="10"/>
        <v>810.787</v>
      </c>
      <c r="H39" s="13"/>
      <c r="I39" s="68">
        <f t="shared" si="7"/>
        <v>1115.5173231395288</v>
      </c>
      <c r="J39" s="71">
        <f t="shared" si="8"/>
        <v>1460.5129170232458</v>
      </c>
      <c r="K39" s="58"/>
      <c r="L39" s="45" t="s">
        <v>34</v>
      </c>
      <c r="M39" s="58"/>
      <c r="N39" s="58"/>
      <c r="O39" s="58"/>
      <c r="P39" s="58"/>
      <c r="Q39" s="58"/>
      <c r="R39" s="3"/>
      <c r="S39" s="3"/>
      <c r="T39" s="4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</row>
    <row r="40" spans="1:84" ht="12.75">
      <c r="A40" s="6" t="str">
        <f t="shared" si="11"/>
        <v>P-3</v>
      </c>
      <c r="B40" s="9">
        <f t="shared" si="5"/>
        <v>10.174537019394975</v>
      </c>
      <c r="C40" s="11">
        <f t="shared" si="6"/>
        <v>37.5</v>
      </c>
      <c r="D40" s="72">
        <f t="shared" si="9"/>
        <v>314.90486015892367</v>
      </c>
      <c r="E40" s="73"/>
      <c r="F40" s="74"/>
      <c r="G40" s="11">
        <f t="shared" si="10"/>
        <v>848.287</v>
      </c>
      <c r="H40" s="14"/>
      <c r="I40" s="68">
        <f t="shared" si="7"/>
        <v>1163.1918601589236</v>
      </c>
      <c r="J40" s="71">
        <f t="shared" si="8"/>
        <v>1521.7921762542778</v>
      </c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</row>
    <row r="41" spans="1:84" ht="12.75">
      <c r="A41" s="57" t="s">
        <v>58</v>
      </c>
      <c r="B41" s="9">
        <f t="shared" si="5"/>
        <v>10.174537019394975</v>
      </c>
      <c r="C41" s="11">
        <f t="shared" si="6"/>
        <v>37.325</v>
      </c>
      <c r="D41" s="72">
        <f t="shared" si="9"/>
        <v>325.07939717831863</v>
      </c>
      <c r="E41" s="73"/>
      <c r="F41" s="74"/>
      <c r="G41" s="11">
        <f t="shared" si="10"/>
        <v>885.6120000000001</v>
      </c>
      <c r="H41" s="58"/>
      <c r="I41" s="68">
        <f t="shared" si="7"/>
        <v>1210.6913971783188</v>
      </c>
      <c r="J41" s="71">
        <f t="shared" si="8"/>
        <v>1582.8614354853098</v>
      </c>
      <c r="K41" s="2"/>
      <c r="L41" s="2"/>
      <c r="M41" s="2"/>
      <c r="N41" s="46"/>
      <c r="O41" s="58"/>
      <c r="P41" s="58"/>
      <c r="Q41" s="58"/>
      <c r="R41" s="58"/>
      <c r="S41" s="58"/>
      <c r="T41" s="58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</row>
    <row r="42" spans="1:84" ht="12.7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</row>
    <row r="43" spans="14:84" ht="12.75">
      <c r="N43" s="58"/>
      <c r="O43" s="58"/>
      <c r="P43" s="58"/>
      <c r="Q43" s="58"/>
      <c r="R43" s="58"/>
      <c r="S43" s="58"/>
      <c r="T43" s="58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</row>
    <row r="44" spans="14:84" ht="12.75">
      <c r="N44" s="58"/>
      <c r="O44" s="58"/>
      <c r="P44" s="58"/>
      <c r="Q44" s="58"/>
      <c r="R44" s="58"/>
      <c r="S44" s="58"/>
      <c r="T44" s="58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</row>
    <row r="45" spans="1:84" ht="12.75">
      <c r="A45" s="47" t="s">
        <v>25</v>
      </c>
      <c r="B45" s="47"/>
      <c r="C45" s="2"/>
      <c r="D45" s="2"/>
      <c r="E45" s="2"/>
      <c r="F45" s="2"/>
      <c r="G45" s="2"/>
      <c r="H45" s="2"/>
      <c r="I45" s="2"/>
      <c r="J45" s="2"/>
      <c r="K45" s="2"/>
      <c r="L45" s="2"/>
      <c r="M45" s="58"/>
      <c r="N45" s="58"/>
      <c r="O45" s="58"/>
      <c r="P45" s="58"/>
      <c r="Q45" s="58"/>
      <c r="R45" s="58"/>
      <c r="S45" s="58"/>
      <c r="T45" s="58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</row>
    <row r="46" spans="1:21" ht="12.75">
      <c r="A46" s="46" t="s">
        <v>26</v>
      </c>
      <c r="B46" s="46"/>
      <c r="C46" s="2"/>
      <c r="D46" s="2"/>
      <c r="E46" s="2"/>
      <c r="F46" s="2"/>
      <c r="G46" s="2">
        <v>4000</v>
      </c>
      <c r="H46" s="2"/>
      <c r="I46" s="16"/>
      <c r="J46" s="16" t="s">
        <v>27</v>
      </c>
      <c r="K46" s="2"/>
      <c r="M46" s="13">
        <f>SQRT(G47)</f>
        <v>17.397495489138077</v>
      </c>
      <c r="N46" s="58"/>
      <c r="O46" s="58"/>
      <c r="P46" s="58"/>
      <c r="Q46" s="58"/>
      <c r="R46" s="58"/>
      <c r="S46" s="58"/>
      <c r="T46" s="58"/>
      <c r="U46" s="58"/>
    </row>
    <row r="47" spans="1:21" ht="15">
      <c r="A47" s="46" t="s">
        <v>55</v>
      </c>
      <c r="B47" s="46"/>
      <c r="C47" s="2"/>
      <c r="D47" s="2"/>
      <c r="E47" s="2"/>
      <c r="F47" s="2"/>
      <c r="G47" s="48">
        <f>I41*1000/G46</f>
        <v>302.6728492945797</v>
      </c>
      <c r="H47" s="49"/>
      <c r="I47" s="16"/>
      <c r="J47" s="2"/>
      <c r="K47" s="2"/>
      <c r="L47" s="50"/>
      <c r="M47" s="58"/>
      <c r="N47" s="58"/>
      <c r="O47" s="58"/>
      <c r="P47" s="58"/>
      <c r="Q47" s="58"/>
      <c r="R47" s="58"/>
      <c r="S47" s="58"/>
      <c r="T47" s="58"/>
      <c r="U47" s="58"/>
    </row>
    <row r="48" spans="3:21" ht="12.75"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</row>
    <row r="49" spans="3:21" ht="12.75"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</row>
    <row r="50" spans="3:21" ht="12.75"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</row>
    <row r="51" spans="3:21" ht="12.75"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</row>
    <row r="52" spans="3:21" ht="12.75"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</row>
    <row r="53" spans="3:21" ht="12.75"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</row>
    <row r="54" spans="3:21" ht="12.75"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</row>
    <row r="55" spans="3:21" ht="12.75"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</row>
    <row r="56" spans="3:21" ht="12.75"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3:21" ht="12.75"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3:21" ht="12.75"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</row>
    <row r="59" spans="3:21" ht="12.75"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</row>
    <row r="60" spans="3:21" ht="12.75"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</row>
    <row r="61" spans="3:21" ht="12.75"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</row>
    <row r="62" spans="3:21" ht="12.75"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</row>
    <row r="63" spans="3:21" ht="12.75"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</row>
    <row r="64" spans="3:21" ht="12.75"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</row>
    <row r="65" spans="3:21" ht="12.75"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</row>
    <row r="66" spans="3:21" ht="12.75"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</row>
    <row r="67" spans="3:21" ht="12.75"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</row>
    <row r="68" spans="3:21" ht="12.75"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</row>
    <row r="69" spans="3:21" ht="12.75"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</row>
    <row r="70" spans="3:21" ht="12.75"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</row>
    <row r="71" spans="3:21" ht="12.75"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</row>
    <row r="72" spans="3:21" ht="12.75"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</row>
    <row r="73" spans="3:21" ht="12.75"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</row>
    <row r="74" spans="3:21" ht="12.75"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</row>
    <row r="75" spans="3:21" ht="12.75"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</row>
    <row r="76" spans="3:21" ht="12.75"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</row>
    <row r="77" spans="3:21" ht="12.75"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</row>
    <row r="78" spans="3:21" ht="12.75"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</row>
    <row r="79" spans="3:21" ht="12.75"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</row>
    <row r="80" spans="3:21" ht="12.75"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</row>
    <row r="81" spans="3:21" ht="12.75"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</row>
    <row r="82" spans="3:21" ht="12.75"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</row>
    <row r="83" spans="3:21" ht="12.75"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</row>
    <row r="84" spans="3:21" ht="12.75"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</row>
    <row r="85" spans="3:21" ht="12.75"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</row>
    <row r="86" spans="3:21" ht="12.75"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</row>
    <row r="87" spans="3:21" ht="12.75"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</row>
    <row r="88" spans="3:21" ht="12.75"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</row>
    <row r="89" spans="3:21" ht="12.75"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</row>
    <row r="90" spans="3:21" ht="12.75"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</row>
    <row r="91" spans="3:21" ht="12.75"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</row>
    <row r="92" spans="3:21" ht="12.75"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</row>
    <row r="93" spans="3:21" ht="12.75"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</row>
    <row r="94" spans="3:21" ht="12.75"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</row>
    <row r="95" spans="3:21" ht="12.75"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</row>
    <row r="96" spans="3:21" ht="12.75"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</row>
    <row r="97" spans="3:21" ht="12.75"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</row>
    <row r="98" spans="3:21" ht="12.75"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</row>
    <row r="99" spans="3:21" ht="12.75"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</row>
    <row r="100" spans="3:21" ht="12.75"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</row>
    <row r="101" spans="3:21" ht="12.75"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</row>
    <row r="102" spans="3:21" ht="12.75"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</row>
    <row r="103" spans="3:21" ht="12.75"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</row>
    <row r="104" spans="3:21" ht="12.75"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</row>
    <row r="105" spans="3:21" ht="12.75"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</row>
    <row r="106" spans="3:21" ht="12.75"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</row>
    <row r="107" spans="3:21" ht="12.75"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</row>
    <row r="108" spans="3:21" ht="12.75"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</row>
    <row r="109" spans="3:21" ht="12.75"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</row>
    <row r="110" spans="3:21" ht="12.75"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</row>
    <row r="111" spans="3:21" ht="12.75"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</row>
    <row r="112" spans="3:21" ht="12.75"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</row>
    <row r="113" spans="3:21" ht="12.75"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</row>
    <row r="114" spans="3:21" ht="12.75"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</row>
  </sheetData>
  <mergeCells count="19">
    <mergeCell ref="D29:F29"/>
    <mergeCell ref="D30:F30"/>
    <mergeCell ref="D31:F31"/>
    <mergeCell ref="D32:F32"/>
    <mergeCell ref="A8:A9"/>
    <mergeCell ref="D8:F8"/>
    <mergeCell ref="D9:F9"/>
    <mergeCell ref="D27:F27"/>
    <mergeCell ref="A27:A28"/>
    <mergeCell ref="D41:F41"/>
    <mergeCell ref="D28:F28"/>
    <mergeCell ref="D33:F33"/>
    <mergeCell ref="D34:F34"/>
    <mergeCell ref="D35:F35"/>
    <mergeCell ref="D36:F36"/>
    <mergeCell ref="D37:F37"/>
    <mergeCell ref="D38:F38"/>
    <mergeCell ref="D39:F39"/>
    <mergeCell ref="D40:F40"/>
  </mergeCells>
  <printOptions/>
  <pageMargins left="0.5" right="0.5" top="0.5" bottom="0.5" header="0.5" footer="0.5"/>
  <pageSetup fitToHeight="1" fitToWidth="1" horizontalDpi="600" verticalDpi="600" orientation="landscape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CF114"/>
  <sheetViews>
    <sheetView workbookViewId="0" topLeftCell="F1">
      <selection activeCell="L25" sqref="L25"/>
    </sheetView>
  </sheetViews>
  <sheetFormatPr defaultColWidth="9.140625" defaultRowHeight="12.75"/>
  <cols>
    <col min="1" max="2" width="6.8515625" style="0" customWidth="1"/>
    <col min="3" max="3" width="7.57421875" style="0" customWidth="1"/>
    <col min="4" max="4" width="3.7109375" style="0" customWidth="1"/>
    <col min="5" max="5" width="2.421875" style="0" customWidth="1"/>
    <col min="6" max="6" width="3.7109375" style="0" customWidth="1"/>
    <col min="7" max="7" width="15.421875" style="0" customWidth="1"/>
    <col min="8" max="8" width="6.00390625" style="0" hidden="1" customWidth="1"/>
    <col min="9" max="9" width="7.57421875" style="0" bestFit="1" customWidth="1"/>
    <col min="10" max="10" width="8.8515625" style="0" bestFit="1" customWidth="1"/>
    <col min="11" max="11" width="8.7109375" style="0" bestFit="1" customWidth="1"/>
    <col min="12" max="12" width="9.28125" style="0" bestFit="1" customWidth="1"/>
    <col min="13" max="13" width="7.140625" style="0" customWidth="1"/>
    <col min="14" max="14" width="6.00390625" style="0" bestFit="1" customWidth="1"/>
    <col min="15" max="15" width="6.28125" style="0" bestFit="1" customWidth="1"/>
    <col min="16" max="16" width="7.140625" style="0" bestFit="1" customWidth="1"/>
    <col min="17" max="17" width="7.57421875" style="0" bestFit="1" customWidth="1"/>
    <col min="18" max="18" width="6.00390625" style="0" bestFit="1" customWidth="1"/>
    <col min="19" max="19" width="5.28125" style="0" bestFit="1" customWidth="1"/>
    <col min="20" max="20" width="6.00390625" style="0" bestFit="1" customWidth="1"/>
  </cols>
  <sheetData>
    <row r="1" spans="1:84" ht="12.75">
      <c r="A1" s="15" t="s">
        <v>0</v>
      </c>
      <c r="B1" s="15"/>
      <c r="C1" s="1" t="s">
        <v>59</v>
      </c>
      <c r="D1" s="1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</row>
    <row r="2" spans="1:84" ht="12.75">
      <c r="A2" s="15" t="s">
        <v>24</v>
      </c>
      <c r="B2" s="15"/>
      <c r="C2" s="1"/>
      <c r="D2" s="16"/>
      <c r="E2" s="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</row>
    <row r="3" spans="1:84" ht="12.75">
      <c r="A3" s="15" t="s">
        <v>1</v>
      </c>
      <c r="B3" s="15"/>
      <c r="C3" s="1"/>
      <c r="D3" s="1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</row>
    <row r="4" spans="1:84" ht="12.75">
      <c r="A4" s="15" t="s">
        <v>2</v>
      </c>
      <c r="B4" s="15"/>
      <c r="C4" s="1"/>
      <c r="D4" s="16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</row>
    <row r="5" spans="1:84" ht="12.75">
      <c r="A5" s="15"/>
      <c r="B5" s="1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</row>
    <row r="6" spans="1:84" ht="12.75">
      <c r="A6" s="15" t="s">
        <v>3</v>
      </c>
      <c r="B6" s="15"/>
      <c r="C6" s="1"/>
      <c r="D6" s="1" t="s">
        <v>91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</row>
    <row r="7" spans="1:84" ht="12.75">
      <c r="A7" s="7"/>
      <c r="B7" s="7"/>
      <c r="C7" s="7"/>
      <c r="D7" s="18"/>
      <c r="E7" s="18"/>
      <c r="F7" s="18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</row>
    <row r="8" spans="1:84" ht="13.5">
      <c r="A8" s="78" t="s">
        <v>4</v>
      </c>
      <c r="B8" s="19" t="s">
        <v>28</v>
      </c>
      <c r="C8" s="20" t="s">
        <v>5</v>
      </c>
      <c r="D8" s="80" t="s">
        <v>10</v>
      </c>
      <c r="E8" s="80"/>
      <c r="F8" s="80"/>
      <c r="G8" s="20" t="s">
        <v>37</v>
      </c>
      <c r="H8" s="21"/>
      <c r="I8" s="21" t="s">
        <v>38</v>
      </c>
      <c r="J8" s="22" t="s">
        <v>11</v>
      </c>
      <c r="K8" s="23" t="s">
        <v>7</v>
      </c>
      <c r="L8" s="24" t="s">
        <v>9</v>
      </c>
      <c r="M8" s="21" t="s">
        <v>14</v>
      </c>
      <c r="N8" s="25" t="s">
        <v>39</v>
      </c>
      <c r="O8" s="25" t="s">
        <v>40</v>
      </c>
      <c r="P8" s="20" t="s">
        <v>41</v>
      </c>
      <c r="Q8" s="20" t="s">
        <v>42</v>
      </c>
      <c r="R8" s="21" t="s">
        <v>43</v>
      </c>
      <c r="S8" s="20" t="s">
        <v>18</v>
      </c>
      <c r="T8" s="20" t="s">
        <v>44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</row>
    <row r="9" spans="1:84" ht="15" thickBot="1">
      <c r="A9" s="79"/>
      <c r="B9" s="26" t="s">
        <v>29</v>
      </c>
      <c r="C9" s="27" t="s">
        <v>17</v>
      </c>
      <c r="D9" s="76" t="s">
        <v>8</v>
      </c>
      <c r="E9" s="76"/>
      <c r="F9" s="76"/>
      <c r="G9" s="27" t="s">
        <v>45</v>
      </c>
      <c r="H9" s="28"/>
      <c r="I9" s="29" t="s">
        <v>19</v>
      </c>
      <c r="J9" s="30" t="s">
        <v>46</v>
      </c>
      <c r="K9" s="31" t="s">
        <v>12</v>
      </c>
      <c r="L9" s="32" t="s">
        <v>46</v>
      </c>
      <c r="M9" s="28" t="s">
        <v>15</v>
      </c>
      <c r="N9" s="33" t="s">
        <v>16</v>
      </c>
      <c r="O9" s="33" t="s">
        <v>16</v>
      </c>
      <c r="P9" s="27" t="s">
        <v>16</v>
      </c>
      <c r="Q9" s="27" t="s">
        <v>16</v>
      </c>
      <c r="R9" s="28" t="s">
        <v>16</v>
      </c>
      <c r="S9" s="27" t="s">
        <v>6</v>
      </c>
      <c r="T9" s="27" t="s">
        <v>16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</row>
    <row r="10" spans="1:84" ht="13.5" thickTop="1">
      <c r="A10" s="59" t="s">
        <v>13</v>
      </c>
      <c r="B10" s="59" t="s">
        <v>13</v>
      </c>
      <c r="C10" s="59">
        <v>0</v>
      </c>
      <c r="D10" s="59">
        <v>0</v>
      </c>
      <c r="E10" s="59"/>
      <c r="F10" s="59">
        <v>0</v>
      </c>
      <c r="G10" s="59">
        <v>0</v>
      </c>
      <c r="H10" s="59"/>
      <c r="I10" s="59">
        <v>0</v>
      </c>
      <c r="J10" s="59">
        <v>0</v>
      </c>
      <c r="K10" s="60">
        <f aca="true" t="shared" si="0" ref="K10:K22">IF(G10*I10&gt;=400,IF(B10="Roof",0,IF(0.25+15/SQRT(G10*I10)&lt;0.4,0.4,0.25+15/SQRT(G10*I10))),0)</f>
        <v>0</v>
      </c>
      <c r="L10" s="61">
        <f aca="true" t="shared" si="1" ref="L10:L22">IF(K10&gt;0,J10*K10,J10)</f>
        <v>0</v>
      </c>
      <c r="M10" s="59">
        <v>0</v>
      </c>
      <c r="N10" s="59">
        <f aca="true" t="shared" si="2" ref="N10:N22">0.15*M10/12*G10</f>
        <v>0</v>
      </c>
      <c r="O10" s="59"/>
      <c r="P10" s="59"/>
      <c r="Q10" s="59">
        <v>0</v>
      </c>
      <c r="R10" s="59">
        <f aca="true" t="shared" si="3" ref="R10:R22">0.15*D10*F10/144*C10</f>
        <v>0</v>
      </c>
      <c r="S10" s="59">
        <v>0</v>
      </c>
      <c r="T10" s="59">
        <f aca="true" t="shared" si="4" ref="T10:T22">S10*G10/1000</f>
        <v>0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</row>
    <row r="11" spans="1:84" ht="12.75">
      <c r="A11" s="8" t="s">
        <v>35</v>
      </c>
      <c r="B11" s="8" t="s">
        <v>36</v>
      </c>
      <c r="C11" s="8">
        <v>15.66</v>
      </c>
      <c r="D11" s="8">
        <v>14</v>
      </c>
      <c r="E11" s="8"/>
      <c r="F11" s="8">
        <v>24</v>
      </c>
      <c r="G11" s="8">
        <v>675</v>
      </c>
      <c r="H11" s="8"/>
      <c r="I11" s="8">
        <v>3</v>
      </c>
      <c r="J11" s="8">
        <v>150</v>
      </c>
      <c r="K11" s="55">
        <f t="shared" si="0"/>
        <v>0.5833333333333333</v>
      </c>
      <c r="L11" s="10">
        <f t="shared" si="1"/>
        <v>87.49999999999999</v>
      </c>
      <c r="M11" s="8">
        <v>8</v>
      </c>
      <c r="N11" s="8">
        <f t="shared" si="2"/>
        <v>67.5</v>
      </c>
      <c r="O11" s="8"/>
      <c r="P11" s="8"/>
      <c r="Q11" s="8">
        <v>8</v>
      </c>
      <c r="R11" s="8">
        <f t="shared" si="3"/>
        <v>5.481000000000001</v>
      </c>
      <c r="S11" s="8">
        <v>20</v>
      </c>
      <c r="T11" s="8">
        <f t="shared" si="4"/>
        <v>13.5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</row>
    <row r="12" spans="1:84" ht="12.75">
      <c r="A12" s="6">
        <v>8</v>
      </c>
      <c r="B12" s="6" t="s">
        <v>36</v>
      </c>
      <c r="C12" s="6">
        <v>14.66</v>
      </c>
      <c r="D12" s="6">
        <v>14</v>
      </c>
      <c r="E12" s="6"/>
      <c r="F12" s="6">
        <v>24</v>
      </c>
      <c r="G12" s="8">
        <v>785</v>
      </c>
      <c r="H12" s="6"/>
      <c r="I12" s="8">
        <v>2</v>
      </c>
      <c r="J12" s="6">
        <v>100</v>
      </c>
      <c r="K12" s="9">
        <f t="shared" si="0"/>
        <v>0.6285658488438015</v>
      </c>
      <c r="L12" s="10">
        <f t="shared" si="1"/>
        <v>62.856584884380155</v>
      </c>
      <c r="M12" s="6">
        <v>7</v>
      </c>
      <c r="N12" s="6">
        <f t="shared" si="2"/>
        <v>68.6875</v>
      </c>
      <c r="O12" s="6"/>
      <c r="P12" s="6"/>
      <c r="Q12" s="6">
        <v>8</v>
      </c>
      <c r="R12" s="6">
        <f t="shared" si="3"/>
        <v>5.131</v>
      </c>
      <c r="S12" s="6">
        <v>20</v>
      </c>
      <c r="T12" s="6">
        <f t="shared" si="4"/>
        <v>15.7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</row>
    <row r="13" spans="1:84" ht="12.75">
      <c r="A13" s="6">
        <v>7</v>
      </c>
      <c r="B13" s="6" t="s">
        <v>36</v>
      </c>
      <c r="C13" s="6">
        <v>14</v>
      </c>
      <c r="D13" s="6">
        <v>14</v>
      </c>
      <c r="E13" s="6"/>
      <c r="F13" s="6">
        <v>24</v>
      </c>
      <c r="G13" s="8">
        <v>785</v>
      </c>
      <c r="H13" s="6"/>
      <c r="I13" s="8">
        <v>2</v>
      </c>
      <c r="J13" s="6">
        <v>80</v>
      </c>
      <c r="K13" s="9">
        <f t="shared" si="0"/>
        <v>0.6285658488438015</v>
      </c>
      <c r="L13" s="10">
        <f t="shared" si="1"/>
        <v>50.28526790750412</v>
      </c>
      <c r="M13" s="6">
        <v>7</v>
      </c>
      <c r="N13" s="6">
        <f t="shared" si="2"/>
        <v>68.6875</v>
      </c>
      <c r="O13" s="6"/>
      <c r="P13" s="6"/>
      <c r="Q13" s="6">
        <v>8</v>
      </c>
      <c r="R13" s="6">
        <f t="shared" si="3"/>
        <v>4.9</v>
      </c>
      <c r="S13" s="6">
        <v>20</v>
      </c>
      <c r="T13" s="6">
        <f t="shared" si="4"/>
        <v>15.7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</row>
    <row r="14" spans="1:84" ht="12.75">
      <c r="A14" s="6">
        <v>6</v>
      </c>
      <c r="B14" s="6" t="s">
        <v>36</v>
      </c>
      <c r="C14" s="6">
        <v>14</v>
      </c>
      <c r="D14" s="6">
        <v>14</v>
      </c>
      <c r="E14" s="6"/>
      <c r="F14" s="6">
        <v>24</v>
      </c>
      <c r="G14" s="8">
        <v>785</v>
      </c>
      <c r="H14" s="6"/>
      <c r="I14" s="8">
        <v>2</v>
      </c>
      <c r="J14" s="6">
        <v>80</v>
      </c>
      <c r="K14" s="9">
        <f t="shared" si="0"/>
        <v>0.6285658488438015</v>
      </c>
      <c r="L14" s="10">
        <f t="shared" si="1"/>
        <v>50.28526790750412</v>
      </c>
      <c r="M14" s="6">
        <v>7</v>
      </c>
      <c r="N14" s="6">
        <f t="shared" si="2"/>
        <v>68.6875</v>
      </c>
      <c r="O14" s="6"/>
      <c r="P14" s="6"/>
      <c r="Q14" s="6">
        <v>8</v>
      </c>
      <c r="R14" s="6">
        <f t="shared" si="3"/>
        <v>4.9</v>
      </c>
      <c r="S14" s="6">
        <v>20</v>
      </c>
      <c r="T14" s="6">
        <f t="shared" si="4"/>
        <v>15.7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</row>
    <row r="15" spans="1:84" ht="12.75">
      <c r="A15" s="6">
        <v>5</v>
      </c>
      <c r="B15" s="6" t="s">
        <v>36</v>
      </c>
      <c r="C15" s="6">
        <v>14</v>
      </c>
      <c r="D15" s="6">
        <v>14</v>
      </c>
      <c r="E15" s="6"/>
      <c r="F15" s="6">
        <v>24</v>
      </c>
      <c r="G15" s="8">
        <v>785</v>
      </c>
      <c r="H15" s="6"/>
      <c r="I15" s="8">
        <v>2</v>
      </c>
      <c r="J15" s="6">
        <v>80</v>
      </c>
      <c r="K15" s="9">
        <f t="shared" si="0"/>
        <v>0.6285658488438015</v>
      </c>
      <c r="L15" s="10">
        <f t="shared" si="1"/>
        <v>50.28526790750412</v>
      </c>
      <c r="M15" s="6">
        <v>7</v>
      </c>
      <c r="N15" s="6">
        <f t="shared" si="2"/>
        <v>68.6875</v>
      </c>
      <c r="O15" s="6"/>
      <c r="P15" s="6"/>
      <c r="Q15" s="6">
        <v>8</v>
      </c>
      <c r="R15" s="6">
        <f t="shared" si="3"/>
        <v>4.9</v>
      </c>
      <c r="S15" s="6">
        <v>20</v>
      </c>
      <c r="T15" s="6">
        <f t="shared" si="4"/>
        <v>15.7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</row>
    <row r="16" spans="1:84" ht="12.75">
      <c r="A16" s="6">
        <v>4</v>
      </c>
      <c r="B16" s="6" t="s">
        <v>36</v>
      </c>
      <c r="C16" s="6">
        <v>14</v>
      </c>
      <c r="D16" s="6">
        <v>14</v>
      </c>
      <c r="E16" s="6"/>
      <c r="F16" s="6">
        <v>24</v>
      </c>
      <c r="G16" s="8">
        <v>785</v>
      </c>
      <c r="H16" s="6"/>
      <c r="I16" s="8">
        <v>2</v>
      </c>
      <c r="J16" s="6">
        <v>80</v>
      </c>
      <c r="K16" s="9">
        <f t="shared" si="0"/>
        <v>0.6285658488438015</v>
      </c>
      <c r="L16" s="10">
        <f t="shared" si="1"/>
        <v>50.28526790750412</v>
      </c>
      <c r="M16" s="6">
        <v>7</v>
      </c>
      <c r="N16" s="6">
        <f t="shared" si="2"/>
        <v>68.6875</v>
      </c>
      <c r="O16" s="6"/>
      <c r="P16" s="6"/>
      <c r="Q16" s="6">
        <v>8</v>
      </c>
      <c r="R16" s="6">
        <f t="shared" si="3"/>
        <v>4.9</v>
      </c>
      <c r="S16" s="6">
        <v>20</v>
      </c>
      <c r="T16" s="6">
        <f t="shared" si="4"/>
        <v>15.7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</row>
    <row r="17" spans="1:84" ht="12.75">
      <c r="A17" s="6">
        <v>3</v>
      </c>
      <c r="B17" s="6" t="s">
        <v>36</v>
      </c>
      <c r="C17" s="6">
        <v>14</v>
      </c>
      <c r="D17" s="6">
        <v>14</v>
      </c>
      <c r="E17" s="6"/>
      <c r="F17" s="6">
        <v>24</v>
      </c>
      <c r="G17" s="8">
        <v>785</v>
      </c>
      <c r="H17" s="6"/>
      <c r="I17" s="8">
        <v>2</v>
      </c>
      <c r="J17" s="6">
        <v>80</v>
      </c>
      <c r="K17" s="9">
        <f t="shared" si="0"/>
        <v>0.6285658488438015</v>
      </c>
      <c r="L17" s="10">
        <f t="shared" si="1"/>
        <v>50.28526790750412</v>
      </c>
      <c r="M17" s="6">
        <v>8</v>
      </c>
      <c r="N17" s="6">
        <f t="shared" si="2"/>
        <v>78.5</v>
      </c>
      <c r="O17" s="6"/>
      <c r="P17" s="6"/>
      <c r="Q17" s="6">
        <v>8</v>
      </c>
      <c r="R17" s="6">
        <f t="shared" si="3"/>
        <v>4.9</v>
      </c>
      <c r="S17" s="6">
        <v>20</v>
      </c>
      <c r="T17" s="6">
        <f t="shared" si="4"/>
        <v>15.7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</row>
    <row r="18" spans="1:84" ht="12.75">
      <c r="A18" s="6">
        <v>2</v>
      </c>
      <c r="B18" s="6" t="s">
        <v>36</v>
      </c>
      <c r="C18" s="6">
        <v>14</v>
      </c>
      <c r="D18" s="6">
        <v>14</v>
      </c>
      <c r="E18" s="6"/>
      <c r="F18" s="6">
        <v>24</v>
      </c>
      <c r="G18" s="8">
        <v>785</v>
      </c>
      <c r="H18" s="6"/>
      <c r="I18" s="8">
        <v>2</v>
      </c>
      <c r="J18" s="6">
        <v>80</v>
      </c>
      <c r="K18" s="9">
        <f t="shared" si="0"/>
        <v>0.6285658488438015</v>
      </c>
      <c r="L18" s="10">
        <f t="shared" si="1"/>
        <v>50.28526790750412</v>
      </c>
      <c r="M18" s="6">
        <v>8</v>
      </c>
      <c r="N18" s="6">
        <f t="shared" si="2"/>
        <v>78.5</v>
      </c>
      <c r="O18" s="6"/>
      <c r="P18" s="6"/>
      <c r="Q18" s="6">
        <v>8</v>
      </c>
      <c r="R18" s="6">
        <f t="shared" si="3"/>
        <v>4.9</v>
      </c>
      <c r="S18" s="6">
        <v>20</v>
      </c>
      <c r="T18" s="6">
        <f t="shared" si="4"/>
        <v>15.7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</row>
    <row r="19" spans="1:84" ht="12.75">
      <c r="A19" s="6">
        <v>1</v>
      </c>
      <c r="B19" s="6" t="s">
        <v>36</v>
      </c>
      <c r="C19" s="6">
        <v>20</v>
      </c>
      <c r="D19" s="6">
        <v>14</v>
      </c>
      <c r="E19" s="6"/>
      <c r="F19" s="6">
        <v>24</v>
      </c>
      <c r="G19" s="6">
        <v>340</v>
      </c>
      <c r="H19" s="6"/>
      <c r="I19" s="8">
        <v>2</v>
      </c>
      <c r="J19" s="6">
        <v>100</v>
      </c>
      <c r="K19" s="9">
        <f t="shared" si="0"/>
        <v>0.8252237416355278</v>
      </c>
      <c r="L19" s="10">
        <f t="shared" si="1"/>
        <v>82.52237416355278</v>
      </c>
      <c r="M19" s="6">
        <v>8</v>
      </c>
      <c r="N19" s="6">
        <f t="shared" si="2"/>
        <v>34</v>
      </c>
      <c r="O19" s="6"/>
      <c r="P19" s="6"/>
      <c r="Q19" s="6">
        <v>8</v>
      </c>
      <c r="R19" s="6">
        <f t="shared" si="3"/>
        <v>7.000000000000001</v>
      </c>
      <c r="S19" s="6">
        <v>20</v>
      </c>
      <c r="T19" s="6">
        <f t="shared" si="4"/>
        <v>6.8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</row>
    <row r="20" spans="1:84" ht="12.75">
      <c r="A20" s="62" t="s">
        <v>56</v>
      </c>
      <c r="B20" s="62" t="s">
        <v>36</v>
      </c>
      <c r="C20" s="62">
        <v>0</v>
      </c>
      <c r="D20" s="62">
        <v>0</v>
      </c>
      <c r="E20" s="62"/>
      <c r="F20" s="62">
        <v>0</v>
      </c>
      <c r="G20" s="62">
        <v>0</v>
      </c>
      <c r="H20" s="62"/>
      <c r="I20" s="62">
        <v>0</v>
      </c>
      <c r="J20" s="62">
        <v>0</v>
      </c>
      <c r="K20" s="63">
        <f t="shared" si="0"/>
        <v>0</v>
      </c>
      <c r="L20" s="64">
        <f t="shared" si="1"/>
        <v>0</v>
      </c>
      <c r="M20" s="62">
        <v>0</v>
      </c>
      <c r="N20" s="62">
        <f t="shared" si="2"/>
        <v>0</v>
      </c>
      <c r="O20" s="62"/>
      <c r="P20" s="62"/>
      <c r="Q20" s="62">
        <v>0</v>
      </c>
      <c r="R20" s="62">
        <f t="shared" si="3"/>
        <v>0</v>
      </c>
      <c r="S20" s="62">
        <v>0</v>
      </c>
      <c r="T20" s="62">
        <f t="shared" si="4"/>
        <v>0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</row>
    <row r="21" spans="1:84" ht="12.75">
      <c r="A21" s="8" t="s">
        <v>57</v>
      </c>
      <c r="B21" s="8" t="s">
        <v>36</v>
      </c>
      <c r="C21" s="8">
        <v>10.5</v>
      </c>
      <c r="D21" s="8">
        <v>14</v>
      </c>
      <c r="E21" s="8"/>
      <c r="F21" s="8">
        <v>24</v>
      </c>
      <c r="G21" s="8">
        <v>340</v>
      </c>
      <c r="H21" s="8"/>
      <c r="I21" s="8">
        <v>2</v>
      </c>
      <c r="J21" s="8">
        <v>40</v>
      </c>
      <c r="K21" s="55">
        <f t="shared" si="0"/>
        <v>0.8252237416355278</v>
      </c>
      <c r="L21" s="56">
        <f t="shared" si="1"/>
        <v>33.00894966542111</v>
      </c>
      <c r="M21" s="8">
        <v>5</v>
      </c>
      <c r="N21" s="8">
        <f t="shared" si="2"/>
        <v>21.25</v>
      </c>
      <c r="O21" s="8"/>
      <c r="P21" s="8"/>
      <c r="Q21" s="8">
        <v>0</v>
      </c>
      <c r="R21" s="8">
        <f t="shared" si="3"/>
        <v>3.6750000000000003</v>
      </c>
      <c r="S21" s="8">
        <v>20</v>
      </c>
      <c r="T21" s="8">
        <f t="shared" si="4"/>
        <v>6.8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</row>
    <row r="22" spans="1:84" ht="12.75">
      <c r="A22" s="8" t="s">
        <v>58</v>
      </c>
      <c r="B22" s="8" t="s">
        <v>36</v>
      </c>
      <c r="C22" s="8">
        <v>10</v>
      </c>
      <c r="D22" s="8">
        <v>14</v>
      </c>
      <c r="E22" s="8"/>
      <c r="F22" s="8">
        <v>24</v>
      </c>
      <c r="G22" s="8">
        <v>340</v>
      </c>
      <c r="H22" s="8"/>
      <c r="I22" s="8">
        <v>2</v>
      </c>
      <c r="J22" s="8">
        <v>40</v>
      </c>
      <c r="K22" s="55">
        <f t="shared" si="0"/>
        <v>0.8252237416355278</v>
      </c>
      <c r="L22" s="56">
        <f t="shared" si="1"/>
        <v>33.00894966542111</v>
      </c>
      <c r="M22" s="8">
        <v>5</v>
      </c>
      <c r="N22" s="8">
        <f t="shared" si="2"/>
        <v>21.25</v>
      </c>
      <c r="O22" s="8"/>
      <c r="P22" s="8"/>
      <c r="Q22" s="8">
        <v>0</v>
      </c>
      <c r="R22" s="8">
        <f t="shared" si="3"/>
        <v>3.5000000000000004</v>
      </c>
      <c r="S22" s="8">
        <v>20</v>
      </c>
      <c r="T22" s="8">
        <f t="shared" si="4"/>
        <v>6.8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</row>
    <row r="23" spans="1:84" ht="12.7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</row>
    <row r="24" spans="21:84" ht="12.75"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</row>
    <row r="25" spans="21:84" ht="12.75"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</row>
    <row r="26" spans="21:84" ht="12.75"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</row>
    <row r="27" spans="1:84" ht="13.5">
      <c r="A27" s="84" t="s">
        <v>4</v>
      </c>
      <c r="B27" s="21" t="s">
        <v>47</v>
      </c>
      <c r="C27" s="35" t="s">
        <v>48</v>
      </c>
      <c r="D27" s="81" t="s">
        <v>49</v>
      </c>
      <c r="E27" s="82"/>
      <c r="F27" s="83"/>
      <c r="G27" s="38" t="s">
        <v>50</v>
      </c>
      <c r="H27" s="36"/>
      <c r="I27" s="37" t="s">
        <v>51</v>
      </c>
      <c r="J27" s="39" t="s">
        <v>52</v>
      </c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</row>
    <row r="28" spans="1:84" ht="13.5" thickBot="1">
      <c r="A28" s="85"/>
      <c r="B28" s="28" t="s">
        <v>16</v>
      </c>
      <c r="C28" s="41" t="s">
        <v>16</v>
      </c>
      <c r="D28" s="75" t="s">
        <v>16</v>
      </c>
      <c r="E28" s="76"/>
      <c r="F28" s="77"/>
      <c r="G28" s="43" t="s">
        <v>16</v>
      </c>
      <c r="H28" s="28"/>
      <c r="I28" s="42" t="s">
        <v>16</v>
      </c>
      <c r="J28" s="27" t="s">
        <v>16</v>
      </c>
      <c r="K28" s="58"/>
      <c r="L28" s="45" t="s">
        <v>53</v>
      </c>
      <c r="M28" s="2"/>
      <c r="N28" s="2"/>
      <c r="O28" s="2"/>
      <c r="P28" s="2"/>
      <c r="Q28" s="58"/>
      <c r="R28" s="2"/>
      <c r="S28" s="2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</row>
    <row r="29" spans="1:84" ht="13.5" thickTop="1">
      <c r="A29" s="5" t="s">
        <v>13</v>
      </c>
      <c r="B29" s="51">
        <f aca="true" t="shared" si="5" ref="B29:B41">L10*G10/1000</f>
        <v>0</v>
      </c>
      <c r="C29" s="52">
        <f aca="true" t="shared" si="6" ref="C29:C41">(N10+O10+P10+Q10+R10+T10)</f>
        <v>0</v>
      </c>
      <c r="D29" s="86">
        <f>B29</f>
        <v>0</v>
      </c>
      <c r="E29" s="87"/>
      <c r="F29" s="87"/>
      <c r="G29" s="52">
        <f>C29</f>
        <v>0</v>
      </c>
      <c r="H29" s="54"/>
      <c r="I29" s="69">
        <f aca="true" t="shared" si="7" ref="I29:I41">D29+G29</f>
        <v>0</v>
      </c>
      <c r="J29" s="70">
        <f aca="true" t="shared" si="8" ref="J29:J41">1.2*G29+1.6*D29</f>
        <v>0</v>
      </c>
      <c r="K29" s="58"/>
      <c r="L29" s="45" t="s">
        <v>21</v>
      </c>
      <c r="M29" s="3"/>
      <c r="N29" s="3"/>
      <c r="O29" s="3"/>
      <c r="P29" s="45">
        <v>4</v>
      </c>
      <c r="Q29" s="58"/>
      <c r="R29" s="3"/>
      <c r="S29" s="3"/>
      <c r="T29" s="4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</row>
    <row r="30" spans="1:84" ht="12.75">
      <c r="A30" s="6" t="s">
        <v>35</v>
      </c>
      <c r="B30" s="9">
        <f t="shared" si="5"/>
        <v>59.06249999999999</v>
      </c>
      <c r="C30" s="11">
        <f t="shared" si="6"/>
        <v>94.481</v>
      </c>
      <c r="D30" s="72">
        <f aca="true" t="shared" si="9" ref="D30:D41">D29+B30</f>
        <v>59.06249999999999</v>
      </c>
      <c r="E30" s="73"/>
      <c r="F30" s="74"/>
      <c r="G30" s="11">
        <f aca="true" t="shared" si="10" ref="G30:G41">G29+C30</f>
        <v>94.481</v>
      </c>
      <c r="H30" s="13"/>
      <c r="I30" s="68">
        <f t="shared" si="7"/>
        <v>153.5435</v>
      </c>
      <c r="J30" s="71">
        <f t="shared" si="8"/>
        <v>207.8772</v>
      </c>
      <c r="K30" s="58"/>
      <c r="L30" s="45" t="s">
        <v>22</v>
      </c>
      <c r="M30" s="3"/>
      <c r="N30" s="3"/>
      <c r="O30" s="3"/>
      <c r="P30" s="45">
        <v>4</v>
      </c>
      <c r="Q30" s="58"/>
      <c r="R30" s="45"/>
      <c r="S30" s="3"/>
      <c r="T30" s="4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</row>
    <row r="31" spans="1:84" ht="12.75">
      <c r="A31" s="6">
        <v>9</v>
      </c>
      <c r="B31" s="9">
        <f t="shared" si="5"/>
        <v>49.34241913423842</v>
      </c>
      <c r="C31" s="11">
        <f t="shared" si="6"/>
        <v>97.5185</v>
      </c>
      <c r="D31" s="72">
        <f t="shared" si="9"/>
        <v>108.40491913423841</v>
      </c>
      <c r="E31" s="73"/>
      <c r="F31" s="74"/>
      <c r="G31" s="11">
        <f t="shared" si="10"/>
        <v>191.9995</v>
      </c>
      <c r="H31" s="13"/>
      <c r="I31" s="68">
        <f t="shared" si="7"/>
        <v>300.4044191342384</v>
      </c>
      <c r="J31" s="71">
        <f t="shared" si="8"/>
        <v>403.84727061478145</v>
      </c>
      <c r="K31" s="58"/>
      <c r="L31" s="45" t="s">
        <v>23</v>
      </c>
      <c r="M31" s="3"/>
      <c r="N31" s="3"/>
      <c r="O31" s="3"/>
      <c r="P31" s="45">
        <v>3</v>
      </c>
      <c r="Q31" s="58"/>
      <c r="R31" s="45"/>
      <c r="S31" s="3"/>
      <c r="T31" s="4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</row>
    <row r="32" spans="1:84" ht="12.75">
      <c r="A32" s="6">
        <f aca="true" t="shared" si="11" ref="A32:A40">A13</f>
        <v>7</v>
      </c>
      <c r="B32" s="9">
        <f t="shared" si="5"/>
        <v>39.47393530739073</v>
      </c>
      <c r="C32" s="11">
        <f t="shared" si="6"/>
        <v>97.28750000000001</v>
      </c>
      <c r="D32" s="72">
        <f t="shared" si="9"/>
        <v>147.87885444162913</v>
      </c>
      <c r="E32" s="73"/>
      <c r="F32" s="74"/>
      <c r="G32" s="11">
        <f t="shared" si="10"/>
        <v>289.28700000000003</v>
      </c>
      <c r="H32" s="13"/>
      <c r="I32" s="68">
        <f t="shared" si="7"/>
        <v>437.16585444162916</v>
      </c>
      <c r="J32" s="71">
        <f t="shared" si="8"/>
        <v>583.7505671066067</v>
      </c>
      <c r="K32" s="58"/>
      <c r="L32" s="45" t="s">
        <v>20</v>
      </c>
      <c r="M32" s="3"/>
      <c r="N32" s="3"/>
      <c r="O32" s="3"/>
      <c r="P32" s="45">
        <v>2</v>
      </c>
      <c r="Q32" s="58"/>
      <c r="R32" s="45"/>
      <c r="S32" s="3"/>
      <c r="T32" s="4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</row>
    <row r="33" spans="1:84" ht="12.75">
      <c r="A33" s="6">
        <f t="shared" si="11"/>
        <v>6</v>
      </c>
      <c r="B33" s="9">
        <f t="shared" si="5"/>
        <v>39.47393530739073</v>
      </c>
      <c r="C33" s="11">
        <f t="shared" si="6"/>
        <v>97.28750000000001</v>
      </c>
      <c r="D33" s="72">
        <f t="shared" si="9"/>
        <v>187.35278974901985</v>
      </c>
      <c r="E33" s="73"/>
      <c r="F33" s="74"/>
      <c r="G33" s="11">
        <f t="shared" si="10"/>
        <v>386.57450000000006</v>
      </c>
      <c r="H33" s="13"/>
      <c r="I33" s="68">
        <f t="shared" si="7"/>
        <v>573.9272897490199</v>
      </c>
      <c r="J33" s="71">
        <f t="shared" si="8"/>
        <v>763.6538635984318</v>
      </c>
      <c r="K33" s="58"/>
      <c r="L33" s="45"/>
      <c r="M33" s="3"/>
      <c r="N33" s="3"/>
      <c r="O33" s="3"/>
      <c r="P33" s="3"/>
      <c r="Q33" s="58"/>
      <c r="R33" s="45"/>
      <c r="S33" s="3"/>
      <c r="T33" s="4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</row>
    <row r="34" spans="1:84" ht="12.75">
      <c r="A34" s="6">
        <f t="shared" si="11"/>
        <v>5</v>
      </c>
      <c r="B34" s="9">
        <f t="shared" si="5"/>
        <v>39.47393530739073</v>
      </c>
      <c r="C34" s="11">
        <f t="shared" si="6"/>
        <v>97.28750000000001</v>
      </c>
      <c r="D34" s="72">
        <f t="shared" si="9"/>
        <v>226.82672505641057</v>
      </c>
      <c r="E34" s="73"/>
      <c r="F34" s="74"/>
      <c r="G34" s="11">
        <f t="shared" si="10"/>
        <v>483.8620000000001</v>
      </c>
      <c r="H34" s="13"/>
      <c r="I34" s="68">
        <f t="shared" si="7"/>
        <v>710.6887250564107</v>
      </c>
      <c r="J34" s="71">
        <f t="shared" si="8"/>
        <v>943.557160090257</v>
      </c>
      <c r="K34" s="58"/>
      <c r="L34" s="45" t="s">
        <v>30</v>
      </c>
      <c r="M34" s="3"/>
      <c r="N34" s="3"/>
      <c r="O34" s="3"/>
      <c r="P34" s="3"/>
      <c r="Q34" s="58"/>
      <c r="R34" s="45"/>
      <c r="S34" s="3"/>
      <c r="T34" s="4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</row>
    <row r="35" spans="1:84" ht="12.75">
      <c r="A35" s="6">
        <f t="shared" si="11"/>
        <v>4</v>
      </c>
      <c r="B35" s="9">
        <f t="shared" si="5"/>
        <v>39.47393530739073</v>
      </c>
      <c r="C35" s="11">
        <f t="shared" si="6"/>
        <v>97.28750000000001</v>
      </c>
      <c r="D35" s="72">
        <f t="shared" si="9"/>
        <v>266.3006603638013</v>
      </c>
      <c r="E35" s="73"/>
      <c r="F35" s="74"/>
      <c r="G35" s="11">
        <f t="shared" si="10"/>
        <v>581.1495000000001</v>
      </c>
      <c r="H35" s="13"/>
      <c r="I35" s="68">
        <f t="shared" si="7"/>
        <v>847.4501603638014</v>
      </c>
      <c r="J35" s="71">
        <f t="shared" si="8"/>
        <v>1123.4604565820823</v>
      </c>
      <c r="K35" s="58"/>
      <c r="L35" s="45" t="s">
        <v>54</v>
      </c>
      <c r="M35" s="3"/>
      <c r="N35" s="3"/>
      <c r="O35" s="3"/>
      <c r="P35" s="3"/>
      <c r="Q35" s="58"/>
      <c r="R35" s="3"/>
      <c r="S35" s="3"/>
      <c r="T35" s="4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</row>
    <row r="36" spans="1:84" ht="12.75">
      <c r="A36" s="6">
        <f t="shared" si="11"/>
        <v>3</v>
      </c>
      <c r="B36" s="9">
        <f t="shared" si="5"/>
        <v>39.47393530739073</v>
      </c>
      <c r="C36" s="11">
        <f t="shared" si="6"/>
        <v>107.10000000000001</v>
      </c>
      <c r="D36" s="72">
        <f t="shared" si="9"/>
        <v>305.774595671192</v>
      </c>
      <c r="E36" s="73"/>
      <c r="F36" s="74"/>
      <c r="G36" s="11">
        <f t="shared" si="10"/>
        <v>688.2495000000001</v>
      </c>
      <c r="H36" s="13"/>
      <c r="I36" s="68">
        <f t="shared" si="7"/>
        <v>994.0240956711921</v>
      </c>
      <c r="J36" s="71">
        <f t="shared" si="8"/>
        <v>1315.1387530739073</v>
      </c>
      <c r="K36" s="58"/>
      <c r="L36" s="45" t="s">
        <v>31</v>
      </c>
      <c r="M36" s="3"/>
      <c r="N36" s="3"/>
      <c r="O36" s="3"/>
      <c r="P36" s="3"/>
      <c r="Q36" s="58"/>
      <c r="R36" s="3"/>
      <c r="S36" s="3"/>
      <c r="T36" s="4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</row>
    <row r="37" spans="1:84" ht="12.75">
      <c r="A37" s="6">
        <f t="shared" si="11"/>
        <v>2</v>
      </c>
      <c r="B37" s="9">
        <f t="shared" si="5"/>
        <v>39.47393530739073</v>
      </c>
      <c r="C37" s="11">
        <f t="shared" si="6"/>
        <v>107.10000000000001</v>
      </c>
      <c r="D37" s="72">
        <f t="shared" si="9"/>
        <v>345.2485309785827</v>
      </c>
      <c r="E37" s="73"/>
      <c r="F37" s="74"/>
      <c r="G37" s="11">
        <f t="shared" si="10"/>
        <v>795.3495000000001</v>
      </c>
      <c r="H37" s="13"/>
      <c r="I37" s="68">
        <f t="shared" si="7"/>
        <v>1140.5980309785828</v>
      </c>
      <c r="J37" s="71">
        <f t="shared" si="8"/>
        <v>1506.8170495657325</v>
      </c>
      <c r="K37" s="58"/>
      <c r="L37" s="45" t="s">
        <v>32</v>
      </c>
      <c r="M37" s="3"/>
      <c r="N37" s="3"/>
      <c r="O37" s="3"/>
      <c r="P37" s="3"/>
      <c r="Q37" s="58"/>
      <c r="R37" s="3"/>
      <c r="S37" s="3"/>
      <c r="T37" s="4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</row>
    <row r="38" spans="1:84" ht="12.75">
      <c r="A38" s="6">
        <f t="shared" si="11"/>
        <v>1</v>
      </c>
      <c r="B38" s="9">
        <f t="shared" si="5"/>
        <v>28.057607215607945</v>
      </c>
      <c r="C38" s="11">
        <f t="shared" si="6"/>
        <v>55.8</v>
      </c>
      <c r="D38" s="72">
        <f t="shared" si="9"/>
        <v>373.3061381941907</v>
      </c>
      <c r="E38" s="73"/>
      <c r="F38" s="74"/>
      <c r="G38" s="11">
        <f t="shared" si="10"/>
        <v>851.1495000000001</v>
      </c>
      <c r="H38" s="13"/>
      <c r="I38" s="68">
        <f t="shared" si="7"/>
        <v>1224.4556381941907</v>
      </c>
      <c r="J38" s="71">
        <f t="shared" si="8"/>
        <v>1618.6692211107052</v>
      </c>
      <c r="K38" s="58"/>
      <c r="L38" s="45" t="s">
        <v>33</v>
      </c>
      <c r="M38" s="3"/>
      <c r="N38" s="3"/>
      <c r="O38" s="3"/>
      <c r="P38" s="3"/>
      <c r="Q38" s="58"/>
      <c r="R38" s="3"/>
      <c r="S38" s="3"/>
      <c r="T38" s="4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</row>
    <row r="39" spans="1:84" ht="12.75">
      <c r="A39" s="6" t="str">
        <f t="shared" si="11"/>
        <v>P-2</v>
      </c>
      <c r="B39" s="9">
        <f t="shared" si="5"/>
        <v>0</v>
      </c>
      <c r="C39" s="11">
        <f t="shared" si="6"/>
        <v>0</v>
      </c>
      <c r="D39" s="72">
        <f t="shared" si="9"/>
        <v>373.3061381941907</v>
      </c>
      <c r="E39" s="73"/>
      <c r="F39" s="74"/>
      <c r="G39" s="11">
        <f t="shared" si="10"/>
        <v>851.1495000000001</v>
      </c>
      <c r="H39" s="13"/>
      <c r="I39" s="68">
        <f t="shared" si="7"/>
        <v>1224.4556381941907</v>
      </c>
      <c r="J39" s="71">
        <f t="shared" si="8"/>
        <v>1618.6692211107052</v>
      </c>
      <c r="K39" s="58"/>
      <c r="L39" s="45" t="s">
        <v>34</v>
      </c>
      <c r="M39" s="58"/>
      <c r="N39" s="58"/>
      <c r="O39" s="58"/>
      <c r="P39" s="58"/>
      <c r="Q39" s="58"/>
      <c r="R39" s="3"/>
      <c r="S39" s="3"/>
      <c r="T39" s="4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</row>
    <row r="40" spans="1:84" ht="12.75">
      <c r="A40" s="6" t="str">
        <f t="shared" si="11"/>
        <v>P-3</v>
      </c>
      <c r="B40" s="9">
        <f t="shared" si="5"/>
        <v>11.223042886243178</v>
      </c>
      <c r="C40" s="11">
        <f t="shared" si="6"/>
        <v>31.725</v>
      </c>
      <c r="D40" s="72">
        <f t="shared" si="9"/>
        <v>384.5291810804339</v>
      </c>
      <c r="E40" s="73"/>
      <c r="F40" s="74"/>
      <c r="G40" s="11">
        <f t="shared" si="10"/>
        <v>882.8745000000001</v>
      </c>
      <c r="H40" s="14"/>
      <c r="I40" s="68">
        <f t="shared" si="7"/>
        <v>1267.4036810804341</v>
      </c>
      <c r="J40" s="71">
        <f t="shared" si="8"/>
        <v>1674.6960897286945</v>
      </c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</row>
    <row r="41" spans="1:84" ht="12.75">
      <c r="A41" s="57" t="s">
        <v>58</v>
      </c>
      <c r="B41" s="9">
        <f t="shared" si="5"/>
        <v>11.223042886243178</v>
      </c>
      <c r="C41" s="11">
        <f t="shared" si="6"/>
        <v>31.55</v>
      </c>
      <c r="D41" s="72">
        <f t="shared" si="9"/>
        <v>395.7522239666771</v>
      </c>
      <c r="E41" s="73"/>
      <c r="F41" s="74"/>
      <c r="G41" s="11">
        <f t="shared" si="10"/>
        <v>914.4245000000001</v>
      </c>
      <c r="H41" s="58"/>
      <c r="I41" s="68">
        <f t="shared" si="7"/>
        <v>1310.1767239666772</v>
      </c>
      <c r="J41" s="71">
        <f t="shared" si="8"/>
        <v>1730.5129583466835</v>
      </c>
      <c r="K41" s="2"/>
      <c r="L41" s="2"/>
      <c r="M41" s="2"/>
      <c r="N41" s="46"/>
      <c r="O41" s="58"/>
      <c r="P41" s="58"/>
      <c r="Q41" s="58"/>
      <c r="R41" s="58"/>
      <c r="S41" s="58"/>
      <c r="T41" s="58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</row>
    <row r="42" spans="1:84" ht="12.7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</row>
    <row r="43" spans="14:84" ht="12.75">
      <c r="N43" s="58"/>
      <c r="O43" s="58"/>
      <c r="P43" s="58"/>
      <c r="Q43" s="58"/>
      <c r="R43" s="58"/>
      <c r="S43" s="58"/>
      <c r="T43" s="58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</row>
    <row r="44" spans="14:84" ht="12.75">
      <c r="N44" s="58"/>
      <c r="O44" s="58"/>
      <c r="P44" s="58"/>
      <c r="Q44" s="58"/>
      <c r="R44" s="58"/>
      <c r="S44" s="58"/>
      <c r="T44" s="58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</row>
    <row r="45" spans="1:84" ht="12.75">
      <c r="A45" s="47" t="s">
        <v>25</v>
      </c>
      <c r="B45" s="47"/>
      <c r="C45" s="2"/>
      <c r="D45" s="2"/>
      <c r="E45" s="2"/>
      <c r="F45" s="2"/>
      <c r="G45" s="2"/>
      <c r="H45" s="2"/>
      <c r="I45" s="2"/>
      <c r="J45" s="2"/>
      <c r="K45" s="2"/>
      <c r="L45" s="2"/>
      <c r="M45" s="58"/>
      <c r="N45" s="58"/>
      <c r="O45" s="58"/>
      <c r="P45" s="58"/>
      <c r="Q45" s="58"/>
      <c r="R45" s="58"/>
      <c r="S45" s="58"/>
      <c r="T45" s="58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</row>
    <row r="46" spans="1:21" ht="12.75">
      <c r="A46" s="46" t="s">
        <v>26</v>
      </c>
      <c r="B46" s="46"/>
      <c r="C46" s="2"/>
      <c r="D46" s="2"/>
      <c r="E46" s="2"/>
      <c r="F46" s="2"/>
      <c r="G46" s="2">
        <v>4000</v>
      </c>
      <c r="H46" s="2"/>
      <c r="I46" s="16"/>
      <c r="J46" s="16" t="s">
        <v>27</v>
      </c>
      <c r="K46" s="2"/>
      <c r="M46" s="13">
        <f>SQRT(G47)</f>
        <v>18.09818170401848</v>
      </c>
      <c r="N46" s="58"/>
      <c r="O46" s="58"/>
      <c r="P46" s="58"/>
      <c r="Q46" s="58"/>
      <c r="R46" s="58"/>
      <c r="S46" s="58"/>
      <c r="T46" s="58"/>
      <c r="U46" s="58"/>
    </row>
    <row r="47" spans="1:21" ht="15">
      <c r="A47" s="46" t="s">
        <v>55</v>
      </c>
      <c r="B47" s="46"/>
      <c r="C47" s="2"/>
      <c r="D47" s="2"/>
      <c r="E47" s="2"/>
      <c r="F47" s="2"/>
      <c r="G47" s="48">
        <f>I41*1000/G46</f>
        <v>327.5441809916693</v>
      </c>
      <c r="H47" s="49"/>
      <c r="I47" s="16"/>
      <c r="J47" s="2"/>
      <c r="K47" s="2"/>
      <c r="L47" s="50"/>
      <c r="M47" s="58"/>
      <c r="N47" s="58"/>
      <c r="O47" s="58"/>
      <c r="P47" s="58"/>
      <c r="Q47" s="58"/>
      <c r="R47" s="58"/>
      <c r="S47" s="58"/>
      <c r="T47" s="58"/>
      <c r="U47" s="58"/>
    </row>
    <row r="48" spans="3:21" ht="12.75"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</row>
    <row r="49" spans="3:21" ht="12.75"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</row>
    <row r="50" spans="3:21" ht="12.75"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</row>
    <row r="51" spans="3:21" ht="12.75"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</row>
    <row r="52" spans="3:21" ht="12.75"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</row>
    <row r="53" spans="3:21" ht="12.75"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</row>
    <row r="54" spans="3:21" ht="12.75"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</row>
    <row r="55" spans="3:21" ht="12.75"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</row>
    <row r="56" spans="3:21" ht="12.75"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3:21" ht="12.75"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3:21" ht="12.75"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</row>
    <row r="59" spans="3:21" ht="12.75"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</row>
    <row r="60" spans="3:21" ht="12.75"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</row>
    <row r="61" spans="3:21" ht="12.75"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</row>
    <row r="62" spans="3:21" ht="12.75"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</row>
    <row r="63" spans="3:21" ht="12.75"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</row>
    <row r="64" spans="3:21" ht="12.75"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</row>
    <row r="65" spans="3:21" ht="12.75"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</row>
    <row r="66" spans="3:21" ht="12.75"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</row>
    <row r="67" spans="3:21" ht="12.75"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</row>
    <row r="68" spans="3:21" ht="12.75"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</row>
    <row r="69" spans="3:21" ht="12.75"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</row>
    <row r="70" spans="3:21" ht="12.75"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</row>
    <row r="71" spans="3:21" ht="12.75"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</row>
    <row r="72" spans="3:21" ht="12.75"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</row>
    <row r="73" spans="3:21" ht="12.75"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</row>
    <row r="74" spans="3:21" ht="12.75"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</row>
    <row r="75" spans="3:21" ht="12.75"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</row>
    <row r="76" spans="3:21" ht="12.75"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</row>
    <row r="77" spans="3:21" ht="12.75"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</row>
    <row r="78" spans="3:21" ht="12.75"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</row>
    <row r="79" spans="3:21" ht="12.75"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</row>
    <row r="80" spans="3:21" ht="12.75"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</row>
    <row r="81" spans="3:21" ht="12.75"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</row>
    <row r="82" spans="3:21" ht="12.75"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</row>
    <row r="83" spans="3:21" ht="12.75"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</row>
    <row r="84" spans="3:21" ht="12.75"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</row>
    <row r="85" spans="3:21" ht="12.75"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</row>
    <row r="86" spans="3:21" ht="12.75"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</row>
    <row r="87" spans="3:21" ht="12.75"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</row>
    <row r="88" spans="3:21" ht="12.75"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</row>
    <row r="89" spans="3:21" ht="12.75"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</row>
    <row r="90" spans="3:21" ht="12.75"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</row>
    <row r="91" spans="3:21" ht="12.75"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</row>
    <row r="92" spans="3:21" ht="12.75"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</row>
    <row r="93" spans="3:21" ht="12.75"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</row>
    <row r="94" spans="3:21" ht="12.75"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</row>
    <row r="95" spans="3:21" ht="12.75"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</row>
    <row r="96" spans="3:21" ht="12.75"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</row>
    <row r="97" spans="3:21" ht="12.75"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</row>
    <row r="98" spans="3:21" ht="12.75"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</row>
    <row r="99" spans="3:21" ht="12.75"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</row>
    <row r="100" spans="3:21" ht="12.75"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</row>
    <row r="101" spans="3:21" ht="12.75"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</row>
    <row r="102" spans="3:21" ht="12.75"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</row>
    <row r="103" spans="3:21" ht="12.75"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</row>
    <row r="104" spans="3:21" ht="12.75"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</row>
    <row r="105" spans="3:21" ht="12.75"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</row>
    <row r="106" spans="3:21" ht="12.75"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</row>
    <row r="107" spans="3:21" ht="12.75"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</row>
    <row r="108" spans="3:21" ht="12.75"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</row>
    <row r="109" spans="3:21" ht="12.75"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</row>
    <row r="110" spans="3:21" ht="12.75"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</row>
    <row r="111" spans="3:21" ht="12.75"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</row>
    <row r="112" spans="3:21" ht="12.75"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</row>
    <row r="113" spans="3:21" ht="12.75"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</row>
    <row r="114" spans="3:21" ht="12.75"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</row>
  </sheetData>
  <mergeCells count="19">
    <mergeCell ref="D41:F41"/>
    <mergeCell ref="D28:F28"/>
    <mergeCell ref="D33:F33"/>
    <mergeCell ref="D34:F34"/>
    <mergeCell ref="D35:F35"/>
    <mergeCell ref="D36:F36"/>
    <mergeCell ref="D37:F37"/>
    <mergeCell ref="D38:F38"/>
    <mergeCell ref="D39:F39"/>
    <mergeCell ref="D40:F40"/>
    <mergeCell ref="A8:A9"/>
    <mergeCell ref="D8:F8"/>
    <mergeCell ref="D9:F9"/>
    <mergeCell ref="D27:F27"/>
    <mergeCell ref="A27:A28"/>
    <mergeCell ref="D29:F29"/>
    <mergeCell ref="D30:F30"/>
    <mergeCell ref="D31:F31"/>
    <mergeCell ref="D32:F32"/>
  </mergeCells>
  <printOptions/>
  <pageMargins left="0.5" right="0.5" top="0.5" bottom="0.5" header="0.5" footer="0.5"/>
  <pageSetup fitToHeight="1" fitToWidth="1" horizontalDpi="600" verticalDpi="600" orientation="landscape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CF114"/>
  <sheetViews>
    <sheetView workbookViewId="0" topLeftCell="A7">
      <selection activeCell="D2" sqref="D2"/>
    </sheetView>
  </sheetViews>
  <sheetFormatPr defaultColWidth="9.140625" defaultRowHeight="12.75"/>
  <cols>
    <col min="1" max="2" width="6.8515625" style="0" customWidth="1"/>
    <col min="3" max="3" width="7.57421875" style="0" customWidth="1"/>
    <col min="4" max="4" width="3.7109375" style="0" customWidth="1"/>
    <col min="5" max="5" width="2.421875" style="0" customWidth="1"/>
    <col min="6" max="6" width="3.7109375" style="0" customWidth="1"/>
    <col min="7" max="7" width="15.421875" style="0" customWidth="1"/>
    <col min="8" max="8" width="6.00390625" style="0" hidden="1" customWidth="1"/>
    <col min="9" max="9" width="7.57421875" style="0" bestFit="1" customWidth="1"/>
    <col min="10" max="10" width="8.8515625" style="0" bestFit="1" customWidth="1"/>
    <col min="11" max="11" width="8.7109375" style="0" bestFit="1" customWidth="1"/>
    <col min="12" max="12" width="9.28125" style="0" bestFit="1" customWidth="1"/>
    <col min="13" max="13" width="7.140625" style="0" customWidth="1"/>
    <col min="14" max="14" width="6.00390625" style="0" bestFit="1" customWidth="1"/>
    <col min="15" max="15" width="6.28125" style="0" bestFit="1" customWidth="1"/>
    <col min="16" max="16" width="7.140625" style="0" bestFit="1" customWidth="1"/>
    <col min="17" max="17" width="7.57421875" style="0" bestFit="1" customWidth="1"/>
    <col min="18" max="18" width="6.00390625" style="0" bestFit="1" customWidth="1"/>
    <col min="19" max="19" width="5.28125" style="0" bestFit="1" customWidth="1"/>
    <col min="20" max="20" width="6.00390625" style="0" bestFit="1" customWidth="1"/>
  </cols>
  <sheetData>
    <row r="1" spans="1:84" ht="12.75">
      <c r="A1" s="15" t="s">
        <v>0</v>
      </c>
      <c r="B1" s="15"/>
      <c r="C1" s="1" t="s">
        <v>59</v>
      </c>
      <c r="D1" s="1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</row>
    <row r="2" spans="1:84" ht="12.75">
      <c r="A2" s="15" t="s">
        <v>24</v>
      </c>
      <c r="B2" s="15"/>
      <c r="C2" s="1"/>
      <c r="D2" s="16"/>
      <c r="E2" s="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</row>
    <row r="3" spans="1:84" ht="12.75">
      <c r="A3" s="15" t="s">
        <v>1</v>
      </c>
      <c r="B3" s="15"/>
      <c r="C3" s="1"/>
      <c r="D3" s="1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</row>
    <row r="4" spans="1:84" ht="12.75">
      <c r="A4" s="15" t="s">
        <v>2</v>
      </c>
      <c r="B4" s="15"/>
      <c r="C4" s="1"/>
      <c r="D4" s="16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</row>
    <row r="5" spans="1:84" ht="12.75">
      <c r="A5" s="15"/>
      <c r="B5" s="1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</row>
    <row r="6" spans="1:84" ht="12.75">
      <c r="A6" s="15" t="s">
        <v>3</v>
      </c>
      <c r="B6" s="15"/>
      <c r="C6" s="1"/>
      <c r="D6" s="1" t="s">
        <v>64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</row>
    <row r="7" spans="1:84" ht="12.75">
      <c r="A7" s="7"/>
      <c r="B7" s="7"/>
      <c r="C7" s="7"/>
      <c r="D7" s="18"/>
      <c r="E7" s="18"/>
      <c r="F7" s="18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</row>
    <row r="8" spans="1:84" ht="13.5">
      <c r="A8" s="78" t="s">
        <v>4</v>
      </c>
      <c r="B8" s="19" t="s">
        <v>28</v>
      </c>
      <c r="C8" s="20" t="s">
        <v>5</v>
      </c>
      <c r="D8" s="80" t="s">
        <v>10</v>
      </c>
      <c r="E8" s="80"/>
      <c r="F8" s="80"/>
      <c r="G8" s="20" t="s">
        <v>37</v>
      </c>
      <c r="H8" s="21"/>
      <c r="I8" s="21" t="s">
        <v>38</v>
      </c>
      <c r="J8" s="22" t="s">
        <v>11</v>
      </c>
      <c r="K8" s="23" t="s">
        <v>7</v>
      </c>
      <c r="L8" s="24" t="s">
        <v>9</v>
      </c>
      <c r="M8" s="21" t="s">
        <v>14</v>
      </c>
      <c r="N8" s="25" t="s">
        <v>39</v>
      </c>
      <c r="O8" s="25" t="s">
        <v>40</v>
      </c>
      <c r="P8" s="20" t="s">
        <v>41</v>
      </c>
      <c r="Q8" s="20" t="s">
        <v>42</v>
      </c>
      <c r="R8" s="21" t="s">
        <v>43</v>
      </c>
      <c r="S8" s="20" t="s">
        <v>18</v>
      </c>
      <c r="T8" s="20" t="s">
        <v>44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</row>
    <row r="9" spans="1:84" ht="15" thickBot="1">
      <c r="A9" s="79"/>
      <c r="B9" s="26" t="s">
        <v>29</v>
      </c>
      <c r="C9" s="27" t="s">
        <v>17</v>
      </c>
      <c r="D9" s="76" t="s">
        <v>8</v>
      </c>
      <c r="E9" s="76"/>
      <c r="F9" s="76"/>
      <c r="G9" s="27" t="s">
        <v>45</v>
      </c>
      <c r="H9" s="28"/>
      <c r="I9" s="29" t="s">
        <v>19</v>
      </c>
      <c r="J9" s="30" t="s">
        <v>46</v>
      </c>
      <c r="K9" s="31" t="s">
        <v>12</v>
      </c>
      <c r="L9" s="32" t="s">
        <v>46</v>
      </c>
      <c r="M9" s="28" t="s">
        <v>15</v>
      </c>
      <c r="N9" s="33" t="s">
        <v>16</v>
      </c>
      <c r="O9" s="33" t="s">
        <v>16</v>
      </c>
      <c r="P9" s="27" t="s">
        <v>16</v>
      </c>
      <c r="Q9" s="27" t="s">
        <v>16</v>
      </c>
      <c r="R9" s="28" t="s">
        <v>16</v>
      </c>
      <c r="S9" s="27" t="s">
        <v>6</v>
      </c>
      <c r="T9" s="27" t="s">
        <v>16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</row>
    <row r="10" spans="1:84" ht="13.5" thickTop="1">
      <c r="A10" s="59" t="s">
        <v>13</v>
      </c>
      <c r="B10" s="59" t="s">
        <v>13</v>
      </c>
      <c r="C10" s="59">
        <v>0</v>
      </c>
      <c r="D10" s="59">
        <v>0</v>
      </c>
      <c r="E10" s="59"/>
      <c r="F10" s="59">
        <v>0</v>
      </c>
      <c r="G10" s="59">
        <v>0</v>
      </c>
      <c r="H10" s="59"/>
      <c r="I10" s="59">
        <v>0</v>
      </c>
      <c r="J10" s="59">
        <v>0</v>
      </c>
      <c r="K10" s="60">
        <f aca="true" t="shared" si="0" ref="K10:K22">IF(G10*I10&gt;=400,IF(B10="Roof",0,IF(0.25+15/SQRT(G10*I10)&lt;0.4,0.4,0.25+15/SQRT(G10*I10))),0)</f>
        <v>0</v>
      </c>
      <c r="L10" s="61">
        <f aca="true" t="shared" si="1" ref="L10:L22">IF(K10&gt;0,J10*K10,J10)</f>
        <v>0</v>
      </c>
      <c r="M10" s="59">
        <v>0</v>
      </c>
      <c r="N10" s="59">
        <f aca="true" t="shared" si="2" ref="N10:N22">0.15*M10/12*G10</f>
        <v>0</v>
      </c>
      <c r="O10" s="59"/>
      <c r="P10" s="59"/>
      <c r="Q10" s="59">
        <v>0</v>
      </c>
      <c r="R10" s="59">
        <f aca="true" t="shared" si="3" ref="R10:R22">0.15*D10*F10/144*C10</f>
        <v>0</v>
      </c>
      <c r="S10" s="59">
        <v>0</v>
      </c>
      <c r="T10" s="59">
        <f aca="true" t="shared" si="4" ref="T10:T22">S10*G10/1000</f>
        <v>0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</row>
    <row r="11" spans="1:84" ht="12.75">
      <c r="A11" s="6" t="s">
        <v>35</v>
      </c>
      <c r="B11" s="6" t="s">
        <v>36</v>
      </c>
      <c r="C11" s="6">
        <v>15.66</v>
      </c>
      <c r="D11" s="6">
        <v>14</v>
      </c>
      <c r="E11" s="6"/>
      <c r="F11" s="6">
        <v>24</v>
      </c>
      <c r="G11" s="6">
        <v>520</v>
      </c>
      <c r="H11" s="6"/>
      <c r="I11" s="6">
        <v>3</v>
      </c>
      <c r="J11" s="6">
        <v>150</v>
      </c>
      <c r="K11" s="9">
        <f t="shared" si="0"/>
        <v>0.629777262656375</v>
      </c>
      <c r="L11" s="10">
        <f t="shared" si="1"/>
        <v>94.46658939845625</v>
      </c>
      <c r="M11" s="6">
        <v>7</v>
      </c>
      <c r="N11" s="6">
        <f t="shared" si="2"/>
        <v>45.50000000000001</v>
      </c>
      <c r="O11" s="6"/>
      <c r="P11" s="6"/>
      <c r="Q11" s="6">
        <v>8</v>
      </c>
      <c r="R11" s="6">
        <f t="shared" si="3"/>
        <v>5.481000000000001</v>
      </c>
      <c r="S11" s="6">
        <v>20</v>
      </c>
      <c r="T11" s="6">
        <f t="shared" si="4"/>
        <v>10.4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</row>
    <row r="12" spans="1:84" ht="12.75">
      <c r="A12" s="6">
        <v>8</v>
      </c>
      <c r="B12" s="6" t="s">
        <v>36</v>
      </c>
      <c r="C12" s="6">
        <v>14.66</v>
      </c>
      <c r="D12" s="6">
        <v>14</v>
      </c>
      <c r="E12" s="6"/>
      <c r="F12" s="6">
        <v>24</v>
      </c>
      <c r="G12" s="6">
        <v>520</v>
      </c>
      <c r="H12" s="6"/>
      <c r="I12" s="6">
        <v>3</v>
      </c>
      <c r="J12" s="6">
        <v>80</v>
      </c>
      <c r="K12" s="9">
        <f t="shared" si="0"/>
        <v>0.629777262656375</v>
      </c>
      <c r="L12" s="10">
        <f t="shared" si="1"/>
        <v>50.38218101251</v>
      </c>
      <c r="M12" s="6">
        <v>7</v>
      </c>
      <c r="N12" s="6">
        <f t="shared" si="2"/>
        <v>45.50000000000001</v>
      </c>
      <c r="O12" s="6"/>
      <c r="P12" s="6"/>
      <c r="Q12" s="6">
        <v>8</v>
      </c>
      <c r="R12" s="6">
        <f t="shared" si="3"/>
        <v>5.131</v>
      </c>
      <c r="S12" s="6">
        <v>20</v>
      </c>
      <c r="T12" s="6">
        <f t="shared" si="4"/>
        <v>10.4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</row>
    <row r="13" spans="1:84" ht="12.75">
      <c r="A13" s="6">
        <v>7</v>
      </c>
      <c r="B13" s="6" t="s">
        <v>36</v>
      </c>
      <c r="C13" s="6">
        <v>14</v>
      </c>
      <c r="D13" s="6">
        <v>14</v>
      </c>
      <c r="E13" s="6"/>
      <c r="F13" s="6">
        <v>24</v>
      </c>
      <c r="G13" s="6">
        <v>520</v>
      </c>
      <c r="H13" s="6"/>
      <c r="I13" s="6">
        <v>3</v>
      </c>
      <c r="J13" s="6">
        <v>80</v>
      </c>
      <c r="K13" s="9">
        <f t="shared" si="0"/>
        <v>0.629777262656375</v>
      </c>
      <c r="L13" s="10">
        <f t="shared" si="1"/>
        <v>50.38218101251</v>
      </c>
      <c r="M13" s="6">
        <v>7</v>
      </c>
      <c r="N13" s="6">
        <f t="shared" si="2"/>
        <v>45.50000000000001</v>
      </c>
      <c r="O13" s="6"/>
      <c r="P13" s="6"/>
      <c r="Q13" s="6">
        <v>8</v>
      </c>
      <c r="R13" s="6">
        <f t="shared" si="3"/>
        <v>4.9</v>
      </c>
      <c r="S13" s="6">
        <v>20</v>
      </c>
      <c r="T13" s="6">
        <f t="shared" si="4"/>
        <v>10.4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</row>
    <row r="14" spans="1:84" ht="12.75">
      <c r="A14" s="6">
        <v>6</v>
      </c>
      <c r="B14" s="6" t="s">
        <v>36</v>
      </c>
      <c r="C14" s="6">
        <v>14</v>
      </c>
      <c r="D14" s="6">
        <v>14</v>
      </c>
      <c r="E14" s="6"/>
      <c r="F14" s="6">
        <v>24</v>
      </c>
      <c r="G14" s="6">
        <v>520</v>
      </c>
      <c r="H14" s="6"/>
      <c r="I14" s="6">
        <v>3</v>
      </c>
      <c r="J14" s="6">
        <v>40</v>
      </c>
      <c r="K14" s="9">
        <f t="shared" si="0"/>
        <v>0.629777262656375</v>
      </c>
      <c r="L14" s="10">
        <f t="shared" si="1"/>
        <v>25.191090506255</v>
      </c>
      <c r="M14" s="6">
        <v>7</v>
      </c>
      <c r="N14" s="6">
        <f t="shared" si="2"/>
        <v>45.50000000000001</v>
      </c>
      <c r="O14" s="6"/>
      <c r="P14" s="6"/>
      <c r="Q14" s="6">
        <v>8</v>
      </c>
      <c r="R14" s="6">
        <f t="shared" si="3"/>
        <v>4.9</v>
      </c>
      <c r="S14" s="6">
        <v>20</v>
      </c>
      <c r="T14" s="6">
        <f t="shared" si="4"/>
        <v>10.4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</row>
    <row r="15" spans="1:84" ht="12.75">
      <c r="A15" s="6">
        <v>5</v>
      </c>
      <c r="B15" s="6" t="s">
        <v>36</v>
      </c>
      <c r="C15" s="6">
        <v>14</v>
      </c>
      <c r="D15" s="6">
        <v>14</v>
      </c>
      <c r="E15" s="6"/>
      <c r="F15" s="6">
        <v>24</v>
      </c>
      <c r="G15" s="6">
        <v>520</v>
      </c>
      <c r="H15" s="6"/>
      <c r="I15" s="6">
        <v>3</v>
      </c>
      <c r="J15" s="6">
        <v>40</v>
      </c>
      <c r="K15" s="9">
        <f t="shared" si="0"/>
        <v>0.629777262656375</v>
      </c>
      <c r="L15" s="10">
        <f t="shared" si="1"/>
        <v>25.191090506255</v>
      </c>
      <c r="M15" s="6">
        <v>7</v>
      </c>
      <c r="N15" s="6">
        <f t="shared" si="2"/>
        <v>45.50000000000001</v>
      </c>
      <c r="O15" s="6"/>
      <c r="P15" s="6"/>
      <c r="Q15" s="6">
        <v>8</v>
      </c>
      <c r="R15" s="6">
        <f t="shared" si="3"/>
        <v>4.9</v>
      </c>
      <c r="S15" s="6">
        <v>20</v>
      </c>
      <c r="T15" s="6">
        <f t="shared" si="4"/>
        <v>10.4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</row>
    <row r="16" spans="1:84" ht="12.75">
      <c r="A16" s="6">
        <v>4</v>
      </c>
      <c r="B16" s="6" t="s">
        <v>36</v>
      </c>
      <c r="C16" s="6">
        <v>14</v>
      </c>
      <c r="D16" s="6">
        <v>14</v>
      </c>
      <c r="E16" s="6"/>
      <c r="F16" s="6">
        <v>24</v>
      </c>
      <c r="G16" s="6">
        <v>520</v>
      </c>
      <c r="H16" s="6"/>
      <c r="I16" s="6">
        <v>3</v>
      </c>
      <c r="J16" s="6">
        <v>40</v>
      </c>
      <c r="K16" s="9">
        <f t="shared" si="0"/>
        <v>0.629777262656375</v>
      </c>
      <c r="L16" s="10">
        <f t="shared" si="1"/>
        <v>25.191090506255</v>
      </c>
      <c r="M16" s="6">
        <v>7</v>
      </c>
      <c r="N16" s="6">
        <f t="shared" si="2"/>
        <v>45.50000000000001</v>
      </c>
      <c r="O16" s="6"/>
      <c r="P16" s="6"/>
      <c r="Q16" s="6">
        <v>8</v>
      </c>
      <c r="R16" s="6">
        <f t="shared" si="3"/>
        <v>4.9</v>
      </c>
      <c r="S16" s="6">
        <v>20</v>
      </c>
      <c r="T16" s="6">
        <f t="shared" si="4"/>
        <v>10.4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</row>
    <row r="17" spans="1:84" ht="12.75">
      <c r="A17" s="6">
        <v>3</v>
      </c>
      <c r="B17" s="6" t="s">
        <v>36</v>
      </c>
      <c r="C17" s="6">
        <v>14</v>
      </c>
      <c r="D17" s="6">
        <v>14</v>
      </c>
      <c r="E17" s="6"/>
      <c r="F17" s="6">
        <v>24</v>
      </c>
      <c r="G17" s="6">
        <v>520</v>
      </c>
      <c r="H17" s="6"/>
      <c r="I17" s="6">
        <v>3</v>
      </c>
      <c r="J17" s="6">
        <v>40</v>
      </c>
      <c r="K17" s="9">
        <f t="shared" si="0"/>
        <v>0.629777262656375</v>
      </c>
      <c r="L17" s="10">
        <f t="shared" si="1"/>
        <v>25.191090506255</v>
      </c>
      <c r="M17" s="6">
        <v>8</v>
      </c>
      <c r="N17" s="6">
        <f t="shared" si="2"/>
        <v>51.99999999999999</v>
      </c>
      <c r="O17" s="6"/>
      <c r="P17" s="6"/>
      <c r="Q17" s="6">
        <v>8</v>
      </c>
      <c r="R17" s="6">
        <f t="shared" si="3"/>
        <v>4.9</v>
      </c>
      <c r="S17" s="6">
        <v>20</v>
      </c>
      <c r="T17" s="6">
        <f t="shared" si="4"/>
        <v>10.4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</row>
    <row r="18" spans="1:84" ht="12.75">
      <c r="A18" s="6">
        <v>2</v>
      </c>
      <c r="B18" s="6" t="s">
        <v>36</v>
      </c>
      <c r="C18" s="6">
        <v>14</v>
      </c>
      <c r="D18" s="6">
        <v>14</v>
      </c>
      <c r="E18" s="6"/>
      <c r="F18" s="6">
        <v>24</v>
      </c>
      <c r="G18" s="6">
        <v>520</v>
      </c>
      <c r="H18" s="6"/>
      <c r="I18" s="6">
        <v>3</v>
      </c>
      <c r="J18" s="6">
        <v>80</v>
      </c>
      <c r="K18" s="9">
        <f t="shared" si="0"/>
        <v>0.629777262656375</v>
      </c>
      <c r="L18" s="10">
        <f t="shared" si="1"/>
        <v>50.38218101251</v>
      </c>
      <c r="M18" s="6">
        <v>8</v>
      </c>
      <c r="N18" s="6">
        <f t="shared" si="2"/>
        <v>51.99999999999999</v>
      </c>
      <c r="O18" s="6"/>
      <c r="P18" s="6"/>
      <c r="Q18" s="6">
        <v>8</v>
      </c>
      <c r="R18" s="6">
        <f t="shared" si="3"/>
        <v>4.9</v>
      </c>
      <c r="S18" s="6">
        <v>20</v>
      </c>
      <c r="T18" s="6">
        <f t="shared" si="4"/>
        <v>10.4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</row>
    <row r="19" spans="1:84" ht="12.75">
      <c r="A19" s="6">
        <v>1</v>
      </c>
      <c r="B19" s="6" t="s">
        <v>36</v>
      </c>
      <c r="C19" s="6">
        <v>20</v>
      </c>
      <c r="D19" s="6">
        <v>14</v>
      </c>
      <c r="E19" s="6"/>
      <c r="F19" s="6">
        <v>24</v>
      </c>
      <c r="G19" s="6">
        <v>215</v>
      </c>
      <c r="H19" s="6"/>
      <c r="I19" s="6">
        <v>3</v>
      </c>
      <c r="J19" s="6">
        <v>100</v>
      </c>
      <c r="K19" s="9">
        <f t="shared" si="0"/>
        <v>0.8406244232186183</v>
      </c>
      <c r="L19" s="10">
        <f t="shared" si="1"/>
        <v>84.06244232186182</v>
      </c>
      <c r="M19" s="6">
        <v>8</v>
      </c>
      <c r="N19" s="6">
        <f t="shared" si="2"/>
        <v>21.499999999999996</v>
      </c>
      <c r="O19" s="6"/>
      <c r="P19" s="6"/>
      <c r="Q19" s="6">
        <v>8</v>
      </c>
      <c r="R19" s="6">
        <f t="shared" si="3"/>
        <v>7.000000000000001</v>
      </c>
      <c r="S19" s="6">
        <v>20</v>
      </c>
      <c r="T19" s="6">
        <f t="shared" si="4"/>
        <v>4.3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</row>
    <row r="20" spans="1:84" ht="12.75">
      <c r="A20" s="62" t="s">
        <v>56</v>
      </c>
      <c r="B20" s="62" t="s">
        <v>36</v>
      </c>
      <c r="C20" s="62">
        <v>0</v>
      </c>
      <c r="D20" s="62">
        <v>0</v>
      </c>
      <c r="E20" s="62"/>
      <c r="F20" s="62">
        <v>0</v>
      </c>
      <c r="G20" s="62">
        <v>0</v>
      </c>
      <c r="H20" s="62"/>
      <c r="I20" s="62">
        <v>0</v>
      </c>
      <c r="J20" s="62">
        <v>0</v>
      </c>
      <c r="K20" s="63">
        <f t="shared" si="0"/>
        <v>0</v>
      </c>
      <c r="L20" s="64">
        <f t="shared" si="1"/>
        <v>0</v>
      </c>
      <c r="M20" s="62">
        <v>0</v>
      </c>
      <c r="N20" s="62">
        <f t="shared" si="2"/>
        <v>0</v>
      </c>
      <c r="O20" s="62"/>
      <c r="P20" s="62"/>
      <c r="Q20" s="62">
        <v>0</v>
      </c>
      <c r="R20" s="62">
        <f t="shared" si="3"/>
        <v>0</v>
      </c>
      <c r="S20" s="62">
        <v>0</v>
      </c>
      <c r="T20" s="62">
        <f t="shared" si="4"/>
        <v>0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</row>
    <row r="21" spans="1:84" ht="12.75">
      <c r="A21" s="8" t="s">
        <v>57</v>
      </c>
      <c r="B21" s="8" t="s">
        <v>36</v>
      </c>
      <c r="C21" s="8">
        <v>10.5</v>
      </c>
      <c r="D21" s="8">
        <v>14</v>
      </c>
      <c r="E21" s="8"/>
      <c r="F21" s="8">
        <v>24</v>
      </c>
      <c r="G21" s="8">
        <v>215</v>
      </c>
      <c r="H21" s="8"/>
      <c r="I21" s="8">
        <v>3</v>
      </c>
      <c r="J21" s="8">
        <v>100</v>
      </c>
      <c r="K21" s="55">
        <f t="shared" si="0"/>
        <v>0.8406244232186183</v>
      </c>
      <c r="L21" s="56">
        <f t="shared" si="1"/>
        <v>84.06244232186182</v>
      </c>
      <c r="M21" s="8">
        <v>5</v>
      </c>
      <c r="N21" s="8">
        <f t="shared" si="2"/>
        <v>13.4375</v>
      </c>
      <c r="O21" s="8"/>
      <c r="P21" s="8"/>
      <c r="Q21" s="8">
        <v>0</v>
      </c>
      <c r="R21" s="8">
        <f t="shared" si="3"/>
        <v>3.6750000000000003</v>
      </c>
      <c r="S21" s="8">
        <v>20</v>
      </c>
      <c r="T21" s="8">
        <f t="shared" si="4"/>
        <v>4.3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</row>
    <row r="22" spans="1:84" ht="12.75">
      <c r="A22" s="8" t="s">
        <v>58</v>
      </c>
      <c r="B22" s="8" t="s">
        <v>36</v>
      </c>
      <c r="C22" s="8">
        <v>10</v>
      </c>
      <c r="D22" s="8">
        <v>14</v>
      </c>
      <c r="E22" s="8"/>
      <c r="F22" s="8">
        <v>24</v>
      </c>
      <c r="G22" s="8">
        <v>215</v>
      </c>
      <c r="H22" s="8"/>
      <c r="I22" s="8">
        <v>3</v>
      </c>
      <c r="J22" s="8">
        <v>40</v>
      </c>
      <c r="K22" s="55">
        <f t="shared" si="0"/>
        <v>0.8406244232186183</v>
      </c>
      <c r="L22" s="56">
        <f t="shared" si="1"/>
        <v>33.62497692874473</v>
      </c>
      <c r="M22" s="8">
        <v>5</v>
      </c>
      <c r="N22" s="8">
        <f t="shared" si="2"/>
        <v>13.4375</v>
      </c>
      <c r="O22" s="8"/>
      <c r="P22" s="8"/>
      <c r="Q22" s="8">
        <v>0</v>
      </c>
      <c r="R22" s="8">
        <f t="shared" si="3"/>
        <v>3.5000000000000004</v>
      </c>
      <c r="S22" s="8">
        <v>20</v>
      </c>
      <c r="T22" s="8">
        <f t="shared" si="4"/>
        <v>4.3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</row>
    <row r="23" spans="1:84" ht="12.7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</row>
    <row r="24" spans="21:84" ht="12.75"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</row>
    <row r="25" spans="21:84" ht="12.75"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</row>
    <row r="26" spans="21:84" ht="12.75"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</row>
    <row r="27" spans="1:84" ht="13.5">
      <c r="A27" s="84" t="s">
        <v>4</v>
      </c>
      <c r="B27" s="21" t="s">
        <v>47</v>
      </c>
      <c r="C27" s="35" t="s">
        <v>48</v>
      </c>
      <c r="D27" s="81" t="s">
        <v>49</v>
      </c>
      <c r="E27" s="82"/>
      <c r="F27" s="83"/>
      <c r="G27" s="38" t="s">
        <v>50</v>
      </c>
      <c r="H27" s="36"/>
      <c r="I27" s="37" t="s">
        <v>51</v>
      </c>
      <c r="J27" s="39" t="s">
        <v>52</v>
      </c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</row>
    <row r="28" spans="1:84" ht="13.5" thickBot="1">
      <c r="A28" s="85"/>
      <c r="B28" s="28" t="s">
        <v>16</v>
      </c>
      <c r="C28" s="41" t="s">
        <v>16</v>
      </c>
      <c r="D28" s="75" t="s">
        <v>16</v>
      </c>
      <c r="E28" s="76"/>
      <c r="F28" s="77"/>
      <c r="G28" s="43" t="s">
        <v>16</v>
      </c>
      <c r="H28" s="28"/>
      <c r="I28" s="42" t="s">
        <v>16</v>
      </c>
      <c r="J28" s="27" t="s">
        <v>16</v>
      </c>
      <c r="K28" s="58"/>
      <c r="L28" s="45" t="s">
        <v>53</v>
      </c>
      <c r="M28" s="2"/>
      <c r="N28" s="2"/>
      <c r="O28" s="2"/>
      <c r="P28" s="2"/>
      <c r="Q28" s="58"/>
      <c r="R28" s="2"/>
      <c r="S28" s="2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</row>
    <row r="29" spans="1:84" ht="13.5" thickTop="1">
      <c r="A29" s="5" t="s">
        <v>13</v>
      </c>
      <c r="B29" s="51">
        <f aca="true" t="shared" si="5" ref="B29:B41">L10*G10/1000</f>
        <v>0</v>
      </c>
      <c r="C29" s="52">
        <f aca="true" t="shared" si="6" ref="C29:C41">(N10+O10+P10+Q10+R10+T10)</f>
        <v>0</v>
      </c>
      <c r="D29" s="86">
        <f>B29</f>
        <v>0</v>
      </c>
      <c r="E29" s="87"/>
      <c r="F29" s="87"/>
      <c r="G29" s="52">
        <f>C29</f>
        <v>0</v>
      </c>
      <c r="H29" s="54"/>
      <c r="I29" s="53">
        <f aca="true" t="shared" si="7" ref="I29:I41">D29+G29</f>
        <v>0</v>
      </c>
      <c r="J29" s="51">
        <f aca="true" t="shared" si="8" ref="J29:J41">1.2*G29+1.6*D29</f>
        <v>0</v>
      </c>
      <c r="K29" s="58"/>
      <c r="L29" s="45" t="s">
        <v>21</v>
      </c>
      <c r="M29" s="3"/>
      <c r="N29" s="3"/>
      <c r="O29" s="3"/>
      <c r="P29" s="45">
        <v>4</v>
      </c>
      <c r="Q29" s="58"/>
      <c r="R29" s="3"/>
      <c r="S29" s="3"/>
      <c r="T29" s="4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</row>
    <row r="30" spans="1:84" ht="12.75">
      <c r="A30" s="6" t="s">
        <v>35</v>
      </c>
      <c r="B30" s="9">
        <f t="shared" si="5"/>
        <v>49.12262648719725</v>
      </c>
      <c r="C30" s="11">
        <f t="shared" si="6"/>
        <v>69.38100000000001</v>
      </c>
      <c r="D30" s="72">
        <f aca="true" t="shared" si="9" ref="D30:D41">D29+B30</f>
        <v>49.12262648719725</v>
      </c>
      <c r="E30" s="73"/>
      <c r="F30" s="74"/>
      <c r="G30" s="11">
        <f aca="true" t="shared" si="10" ref="G30:G41">G29+C30</f>
        <v>69.38100000000001</v>
      </c>
      <c r="H30" s="13"/>
      <c r="I30" s="12">
        <f t="shared" si="7"/>
        <v>118.50362648719727</v>
      </c>
      <c r="J30" s="9">
        <f t="shared" si="8"/>
        <v>161.85340237951561</v>
      </c>
      <c r="K30" s="58"/>
      <c r="L30" s="45" t="s">
        <v>22</v>
      </c>
      <c r="M30" s="3"/>
      <c r="N30" s="3"/>
      <c r="O30" s="3"/>
      <c r="P30" s="45">
        <v>4</v>
      </c>
      <c r="Q30" s="58"/>
      <c r="R30" s="45"/>
      <c r="S30" s="3"/>
      <c r="T30" s="4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</row>
    <row r="31" spans="1:84" ht="12.75">
      <c r="A31" s="6">
        <v>9</v>
      </c>
      <c r="B31" s="9">
        <f t="shared" si="5"/>
        <v>26.1987341265052</v>
      </c>
      <c r="C31" s="11">
        <f t="shared" si="6"/>
        <v>69.031</v>
      </c>
      <c r="D31" s="72">
        <f t="shared" si="9"/>
        <v>75.32136061370245</v>
      </c>
      <c r="E31" s="73"/>
      <c r="F31" s="74"/>
      <c r="G31" s="11">
        <f t="shared" si="10"/>
        <v>138.41200000000003</v>
      </c>
      <c r="H31" s="13"/>
      <c r="I31" s="12">
        <f t="shared" si="7"/>
        <v>213.73336061370247</v>
      </c>
      <c r="J31" s="9">
        <f t="shared" si="8"/>
        <v>286.608576981924</v>
      </c>
      <c r="K31" s="58"/>
      <c r="L31" s="45" t="s">
        <v>23</v>
      </c>
      <c r="M31" s="3"/>
      <c r="N31" s="3"/>
      <c r="O31" s="3"/>
      <c r="P31" s="45">
        <v>3</v>
      </c>
      <c r="Q31" s="58"/>
      <c r="R31" s="45"/>
      <c r="S31" s="3"/>
      <c r="T31" s="4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</row>
    <row r="32" spans="1:84" ht="12.75">
      <c r="A32" s="6">
        <f aca="true" t="shared" si="11" ref="A32:A40">A13</f>
        <v>7</v>
      </c>
      <c r="B32" s="9">
        <f t="shared" si="5"/>
        <v>26.1987341265052</v>
      </c>
      <c r="C32" s="11">
        <f t="shared" si="6"/>
        <v>68.80000000000001</v>
      </c>
      <c r="D32" s="72">
        <f t="shared" si="9"/>
        <v>101.52009474020765</v>
      </c>
      <c r="E32" s="73"/>
      <c r="F32" s="74"/>
      <c r="G32" s="11">
        <f t="shared" si="10"/>
        <v>207.21200000000005</v>
      </c>
      <c r="H32" s="13"/>
      <c r="I32" s="12">
        <f t="shared" si="7"/>
        <v>308.7320947402077</v>
      </c>
      <c r="J32" s="9">
        <f t="shared" si="8"/>
        <v>411.08655158433226</v>
      </c>
      <c r="K32" s="58"/>
      <c r="L32" s="45" t="s">
        <v>20</v>
      </c>
      <c r="M32" s="3"/>
      <c r="N32" s="3"/>
      <c r="O32" s="3"/>
      <c r="P32" s="45">
        <v>2</v>
      </c>
      <c r="Q32" s="58"/>
      <c r="R32" s="45"/>
      <c r="S32" s="3"/>
      <c r="T32" s="4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</row>
    <row r="33" spans="1:84" ht="12.75">
      <c r="A33" s="6">
        <f t="shared" si="11"/>
        <v>6</v>
      </c>
      <c r="B33" s="9">
        <f t="shared" si="5"/>
        <v>13.0993670632526</v>
      </c>
      <c r="C33" s="11">
        <f t="shared" si="6"/>
        <v>68.80000000000001</v>
      </c>
      <c r="D33" s="72">
        <f t="shared" si="9"/>
        <v>114.61946180346025</v>
      </c>
      <c r="E33" s="73"/>
      <c r="F33" s="74"/>
      <c r="G33" s="11">
        <f t="shared" si="10"/>
        <v>276.01200000000006</v>
      </c>
      <c r="H33" s="13"/>
      <c r="I33" s="12">
        <f t="shared" si="7"/>
        <v>390.6314618034603</v>
      </c>
      <c r="J33" s="9">
        <f t="shared" si="8"/>
        <v>514.6055388855365</v>
      </c>
      <c r="K33" s="58"/>
      <c r="L33" s="45"/>
      <c r="M33" s="3"/>
      <c r="N33" s="3"/>
      <c r="O33" s="3"/>
      <c r="P33" s="3"/>
      <c r="Q33" s="58"/>
      <c r="R33" s="45"/>
      <c r="S33" s="3"/>
      <c r="T33" s="4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</row>
    <row r="34" spans="1:84" ht="12.75">
      <c r="A34" s="6">
        <f t="shared" si="11"/>
        <v>5</v>
      </c>
      <c r="B34" s="9">
        <f t="shared" si="5"/>
        <v>13.0993670632526</v>
      </c>
      <c r="C34" s="11">
        <f t="shared" si="6"/>
        <v>68.80000000000001</v>
      </c>
      <c r="D34" s="72">
        <f t="shared" si="9"/>
        <v>127.71882886671285</v>
      </c>
      <c r="E34" s="73"/>
      <c r="F34" s="74"/>
      <c r="G34" s="11">
        <f t="shared" si="10"/>
        <v>344.81200000000007</v>
      </c>
      <c r="H34" s="13"/>
      <c r="I34" s="12">
        <f t="shared" si="7"/>
        <v>472.5308288667129</v>
      </c>
      <c r="J34" s="9">
        <f t="shared" si="8"/>
        <v>618.1245261867407</v>
      </c>
      <c r="K34" s="58"/>
      <c r="L34" s="45" t="s">
        <v>30</v>
      </c>
      <c r="M34" s="3"/>
      <c r="N34" s="3"/>
      <c r="O34" s="3"/>
      <c r="P34" s="3"/>
      <c r="Q34" s="58"/>
      <c r="R34" s="45"/>
      <c r="S34" s="3"/>
      <c r="T34" s="4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</row>
    <row r="35" spans="1:84" ht="12.75">
      <c r="A35" s="6">
        <f t="shared" si="11"/>
        <v>4</v>
      </c>
      <c r="B35" s="9">
        <f t="shared" si="5"/>
        <v>13.0993670632526</v>
      </c>
      <c r="C35" s="11">
        <f t="shared" si="6"/>
        <v>68.80000000000001</v>
      </c>
      <c r="D35" s="72">
        <f t="shared" si="9"/>
        <v>140.81819592996544</v>
      </c>
      <c r="E35" s="73"/>
      <c r="F35" s="74"/>
      <c r="G35" s="11">
        <f t="shared" si="10"/>
        <v>413.6120000000001</v>
      </c>
      <c r="H35" s="13"/>
      <c r="I35" s="12">
        <f t="shared" si="7"/>
        <v>554.4301959299655</v>
      </c>
      <c r="J35" s="9">
        <f t="shared" si="8"/>
        <v>721.6435134879448</v>
      </c>
      <c r="K35" s="58"/>
      <c r="L35" s="45" t="s">
        <v>54</v>
      </c>
      <c r="M35" s="3"/>
      <c r="N35" s="3"/>
      <c r="O35" s="3"/>
      <c r="P35" s="3"/>
      <c r="Q35" s="58"/>
      <c r="R35" s="3"/>
      <c r="S35" s="3"/>
      <c r="T35" s="4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</row>
    <row r="36" spans="1:84" ht="12.75">
      <c r="A36" s="6">
        <f t="shared" si="11"/>
        <v>3</v>
      </c>
      <c r="B36" s="9">
        <f t="shared" si="5"/>
        <v>13.0993670632526</v>
      </c>
      <c r="C36" s="11">
        <f t="shared" si="6"/>
        <v>75.3</v>
      </c>
      <c r="D36" s="72">
        <f t="shared" si="9"/>
        <v>153.91756299321804</v>
      </c>
      <c r="E36" s="73"/>
      <c r="F36" s="74"/>
      <c r="G36" s="11">
        <f t="shared" si="10"/>
        <v>488.9120000000001</v>
      </c>
      <c r="H36" s="13"/>
      <c r="I36" s="12">
        <f t="shared" si="7"/>
        <v>642.8295629932181</v>
      </c>
      <c r="J36" s="9">
        <f t="shared" si="8"/>
        <v>832.962500789149</v>
      </c>
      <c r="K36" s="58"/>
      <c r="L36" s="45" t="s">
        <v>31</v>
      </c>
      <c r="M36" s="3"/>
      <c r="N36" s="3"/>
      <c r="O36" s="3"/>
      <c r="P36" s="3"/>
      <c r="Q36" s="58"/>
      <c r="R36" s="3"/>
      <c r="S36" s="3"/>
      <c r="T36" s="4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</row>
    <row r="37" spans="1:84" ht="12.75">
      <c r="A37" s="6">
        <f t="shared" si="11"/>
        <v>2</v>
      </c>
      <c r="B37" s="9">
        <f t="shared" si="5"/>
        <v>26.1987341265052</v>
      </c>
      <c r="C37" s="11">
        <f t="shared" si="6"/>
        <v>75.3</v>
      </c>
      <c r="D37" s="72">
        <f t="shared" si="9"/>
        <v>180.11629711972324</v>
      </c>
      <c r="E37" s="73"/>
      <c r="F37" s="74"/>
      <c r="G37" s="11">
        <f t="shared" si="10"/>
        <v>564.2120000000001</v>
      </c>
      <c r="H37" s="13"/>
      <c r="I37" s="12">
        <f t="shared" si="7"/>
        <v>744.3282971197234</v>
      </c>
      <c r="J37" s="9">
        <f t="shared" si="8"/>
        <v>965.2404753915573</v>
      </c>
      <c r="K37" s="58"/>
      <c r="L37" s="45" t="s">
        <v>32</v>
      </c>
      <c r="M37" s="3"/>
      <c r="N37" s="3"/>
      <c r="O37" s="3"/>
      <c r="P37" s="3"/>
      <c r="Q37" s="58"/>
      <c r="R37" s="3"/>
      <c r="S37" s="3"/>
      <c r="T37" s="4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</row>
    <row r="38" spans="1:84" ht="12.75">
      <c r="A38" s="6">
        <f t="shared" si="11"/>
        <v>1</v>
      </c>
      <c r="B38" s="9">
        <f t="shared" si="5"/>
        <v>18.073425099200293</v>
      </c>
      <c r="C38" s="11">
        <f t="shared" si="6"/>
        <v>40.8</v>
      </c>
      <c r="D38" s="72">
        <f t="shared" si="9"/>
        <v>198.18972221892352</v>
      </c>
      <c r="E38" s="73"/>
      <c r="F38" s="74"/>
      <c r="G38" s="11">
        <f t="shared" si="10"/>
        <v>605.0120000000001</v>
      </c>
      <c r="H38" s="13"/>
      <c r="I38" s="12">
        <f t="shared" si="7"/>
        <v>803.2017222189236</v>
      </c>
      <c r="J38" s="9">
        <f t="shared" si="8"/>
        <v>1043.1179555502777</v>
      </c>
      <c r="K38" s="58"/>
      <c r="L38" s="45" t="s">
        <v>33</v>
      </c>
      <c r="M38" s="3"/>
      <c r="N38" s="3"/>
      <c r="O38" s="3"/>
      <c r="P38" s="3"/>
      <c r="Q38" s="58"/>
      <c r="R38" s="3"/>
      <c r="S38" s="3"/>
      <c r="T38" s="4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</row>
    <row r="39" spans="1:84" ht="12.75">
      <c r="A39" s="6" t="str">
        <f t="shared" si="11"/>
        <v>P-2</v>
      </c>
      <c r="B39" s="9">
        <f t="shared" si="5"/>
        <v>0</v>
      </c>
      <c r="C39" s="11">
        <f t="shared" si="6"/>
        <v>0</v>
      </c>
      <c r="D39" s="72">
        <f t="shared" si="9"/>
        <v>198.18972221892352</v>
      </c>
      <c r="E39" s="73"/>
      <c r="F39" s="74"/>
      <c r="G39" s="11">
        <f t="shared" si="10"/>
        <v>605.0120000000001</v>
      </c>
      <c r="H39" s="13"/>
      <c r="I39" s="12">
        <f t="shared" si="7"/>
        <v>803.2017222189236</v>
      </c>
      <c r="J39" s="9">
        <f t="shared" si="8"/>
        <v>1043.1179555502777</v>
      </c>
      <c r="K39" s="58"/>
      <c r="L39" s="45" t="s">
        <v>34</v>
      </c>
      <c r="M39" s="58"/>
      <c r="N39" s="58"/>
      <c r="O39" s="58"/>
      <c r="P39" s="58"/>
      <c r="Q39" s="58"/>
      <c r="R39" s="3"/>
      <c r="S39" s="3"/>
      <c r="T39" s="4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</row>
    <row r="40" spans="1:84" ht="12.75">
      <c r="A40" s="6" t="str">
        <f t="shared" si="11"/>
        <v>P-3</v>
      </c>
      <c r="B40" s="9">
        <f t="shared" si="5"/>
        <v>18.073425099200293</v>
      </c>
      <c r="C40" s="11">
        <f t="shared" si="6"/>
        <v>21.4125</v>
      </c>
      <c r="D40" s="72">
        <f t="shared" si="9"/>
        <v>216.2631473181238</v>
      </c>
      <c r="E40" s="73"/>
      <c r="F40" s="74"/>
      <c r="G40" s="11">
        <f t="shared" si="10"/>
        <v>626.4245000000001</v>
      </c>
      <c r="H40" s="14"/>
      <c r="I40" s="12">
        <f t="shared" si="7"/>
        <v>842.6876473181239</v>
      </c>
      <c r="J40" s="9">
        <f t="shared" si="8"/>
        <v>1097.7304357089981</v>
      </c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</row>
    <row r="41" spans="1:84" ht="12.75">
      <c r="A41" s="57" t="s">
        <v>58</v>
      </c>
      <c r="B41" s="9">
        <f t="shared" si="5"/>
        <v>7.229370039680117</v>
      </c>
      <c r="C41" s="11">
        <f t="shared" si="6"/>
        <v>21.2375</v>
      </c>
      <c r="D41" s="72">
        <f t="shared" si="9"/>
        <v>223.4925173578039</v>
      </c>
      <c r="E41" s="73"/>
      <c r="F41" s="74"/>
      <c r="G41" s="11">
        <f t="shared" si="10"/>
        <v>647.662</v>
      </c>
      <c r="H41" s="58"/>
      <c r="I41" s="12">
        <f t="shared" si="7"/>
        <v>871.1545173578039</v>
      </c>
      <c r="J41" s="9">
        <f t="shared" si="8"/>
        <v>1134.7824277724862</v>
      </c>
      <c r="K41" s="2"/>
      <c r="L41" s="2"/>
      <c r="M41" s="2"/>
      <c r="N41" s="46"/>
      <c r="O41" s="58"/>
      <c r="P41" s="58"/>
      <c r="Q41" s="58"/>
      <c r="R41" s="58"/>
      <c r="S41" s="58"/>
      <c r="T41" s="58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</row>
    <row r="42" spans="1:84" ht="12.7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</row>
    <row r="43" spans="14:84" ht="12.75">
      <c r="N43" s="58"/>
      <c r="O43" s="58"/>
      <c r="P43" s="58"/>
      <c r="Q43" s="58"/>
      <c r="R43" s="58"/>
      <c r="S43" s="58"/>
      <c r="T43" s="58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</row>
    <row r="44" spans="14:84" ht="12.75">
      <c r="N44" s="58"/>
      <c r="O44" s="58"/>
      <c r="P44" s="58"/>
      <c r="Q44" s="58"/>
      <c r="R44" s="58"/>
      <c r="S44" s="58"/>
      <c r="T44" s="58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</row>
    <row r="45" spans="1:84" ht="12.75">
      <c r="A45" s="47" t="s">
        <v>25</v>
      </c>
      <c r="B45" s="47"/>
      <c r="C45" s="2"/>
      <c r="D45" s="2"/>
      <c r="E45" s="2"/>
      <c r="F45" s="2"/>
      <c r="G45" s="2"/>
      <c r="H45" s="2"/>
      <c r="I45" s="2"/>
      <c r="J45" s="2"/>
      <c r="K45" s="2"/>
      <c r="L45" s="2"/>
      <c r="M45" s="58"/>
      <c r="N45" s="58"/>
      <c r="O45" s="58"/>
      <c r="P45" s="58"/>
      <c r="Q45" s="58"/>
      <c r="R45" s="58"/>
      <c r="S45" s="58"/>
      <c r="T45" s="58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</row>
    <row r="46" spans="1:21" ht="12.75">
      <c r="A46" s="46" t="s">
        <v>26</v>
      </c>
      <c r="B46" s="46"/>
      <c r="C46" s="2"/>
      <c r="D46" s="2"/>
      <c r="E46" s="2"/>
      <c r="F46" s="2"/>
      <c r="G46" s="2">
        <v>4000</v>
      </c>
      <c r="H46" s="2"/>
      <c r="I46" s="16"/>
      <c r="J46" s="16" t="s">
        <v>27</v>
      </c>
      <c r="K46" s="2"/>
      <c r="M46" s="13">
        <f>SQRT(G47)</f>
        <v>14.757663410562357</v>
      </c>
      <c r="N46" s="58"/>
      <c r="O46" s="58"/>
      <c r="P46" s="58"/>
      <c r="Q46" s="58"/>
      <c r="R46" s="58"/>
      <c r="S46" s="58"/>
      <c r="T46" s="58"/>
      <c r="U46" s="58"/>
    </row>
    <row r="47" spans="1:21" ht="15">
      <c r="A47" s="46" t="s">
        <v>55</v>
      </c>
      <c r="B47" s="46"/>
      <c r="C47" s="2"/>
      <c r="D47" s="2"/>
      <c r="E47" s="2"/>
      <c r="F47" s="2"/>
      <c r="G47" s="48">
        <f>I41*1000/G46</f>
        <v>217.78862933945098</v>
      </c>
      <c r="H47" s="49"/>
      <c r="I47" s="16"/>
      <c r="J47" s="2"/>
      <c r="K47" s="2"/>
      <c r="L47" s="50"/>
      <c r="M47" s="58"/>
      <c r="N47" s="58"/>
      <c r="O47" s="58"/>
      <c r="P47" s="58"/>
      <c r="Q47" s="58"/>
      <c r="R47" s="58"/>
      <c r="S47" s="58"/>
      <c r="T47" s="58"/>
      <c r="U47" s="58"/>
    </row>
    <row r="48" spans="3:21" ht="12.75"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</row>
    <row r="49" spans="3:21" ht="12.75"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</row>
    <row r="50" spans="3:21" ht="12.75"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</row>
    <row r="51" spans="3:21" ht="12.75"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</row>
    <row r="52" spans="3:21" ht="12.75"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</row>
    <row r="53" spans="3:21" ht="12.75"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</row>
    <row r="54" spans="3:21" ht="12.75"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</row>
    <row r="55" spans="3:21" ht="12.75"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</row>
    <row r="56" spans="3:21" ht="12.75"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3:21" ht="12.75"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3:21" ht="12.75"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</row>
    <row r="59" spans="3:21" ht="12.75"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</row>
    <row r="60" spans="3:21" ht="12.75"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</row>
    <row r="61" spans="3:21" ht="12.75"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</row>
    <row r="62" spans="3:21" ht="12.75"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</row>
    <row r="63" spans="3:21" ht="12.75"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</row>
    <row r="64" spans="3:21" ht="12.75"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</row>
    <row r="65" spans="3:21" ht="12.75"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</row>
    <row r="66" spans="3:21" ht="12.75"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</row>
    <row r="67" spans="3:21" ht="12.75"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</row>
    <row r="68" spans="3:21" ht="12.75"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</row>
    <row r="69" spans="3:21" ht="12.75"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</row>
    <row r="70" spans="3:21" ht="12.75"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</row>
    <row r="71" spans="3:21" ht="12.75"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</row>
    <row r="72" spans="3:21" ht="12.75"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</row>
    <row r="73" spans="3:21" ht="12.75"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</row>
    <row r="74" spans="3:21" ht="12.75"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</row>
    <row r="75" spans="3:21" ht="12.75"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</row>
    <row r="76" spans="3:21" ht="12.75"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</row>
    <row r="77" spans="3:21" ht="12.75"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</row>
    <row r="78" spans="3:21" ht="12.75"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</row>
    <row r="79" spans="3:21" ht="12.75"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</row>
    <row r="80" spans="3:21" ht="12.75"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</row>
    <row r="81" spans="3:21" ht="12.75"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</row>
    <row r="82" spans="3:21" ht="12.75"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</row>
    <row r="83" spans="3:21" ht="12.75"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</row>
    <row r="84" spans="3:21" ht="12.75"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</row>
    <row r="85" spans="3:21" ht="12.75"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</row>
    <row r="86" spans="3:21" ht="12.75"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</row>
    <row r="87" spans="3:21" ht="12.75"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</row>
    <row r="88" spans="3:21" ht="12.75"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</row>
    <row r="89" spans="3:21" ht="12.75"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</row>
    <row r="90" spans="3:21" ht="12.75"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</row>
    <row r="91" spans="3:21" ht="12.75"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</row>
    <row r="92" spans="3:21" ht="12.75"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</row>
    <row r="93" spans="3:21" ht="12.75"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</row>
    <row r="94" spans="3:21" ht="12.75"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</row>
    <row r="95" spans="3:21" ht="12.75"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</row>
    <row r="96" spans="3:21" ht="12.75"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</row>
    <row r="97" spans="3:21" ht="12.75"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</row>
    <row r="98" spans="3:21" ht="12.75"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</row>
    <row r="99" spans="3:21" ht="12.75"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</row>
    <row r="100" spans="3:21" ht="12.75"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</row>
    <row r="101" spans="3:21" ht="12.75"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</row>
    <row r="102" spans="3:21" ht="12.75"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</row>
    <row r="103" spans="3:21" ht="12.75"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</row>
    <row r="104" spans="3:21" ht="12.75"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</row>
    <row r="105" spans="3:21" ht="12.75"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</row>
    <row r="106" spans="3:21" ht="12.75"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</row>
    <row r="107" spans="3:21" ht="12.75"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</row>
    <row r="108" spans="3:21" ht="12.75"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</row>
    <row r="109" spans="3:21" ht="12.75"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</row>
    <row r="110" spans="3:21" ht="12.75"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</row>
    <row r="111" spans="3:21" ht="12.75"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</row>
    <row r="112" spans="3:21" ht="12.75"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</row>
    <row r="113" spans="3:21" ht="12.75"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</row>
    <row r="114" spans="3:21" ht="12.75"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</row>
  </sheetData>
  <mergeCells count="19">
    <mergeCell ref="D41:F41"/>
    <mergeCell ref="D28:F28"/>
    <mergeCell ref="D33:F33"/>
    <mergeCell ref="D34:F34"/>
    <mergeCell ref="D35:F35"/>
    <mergeCell ref="D36:F36"/>
    <mergeCell ref="D37:F37"/>
    <mergeCell ref="D38:F38"/>
    <mergeCell ref="D39:F39"/>
    <mergeCell ref="D40:F40"/>
    <mergeCell ref="A8:A9"/>
    <mergeCell ref="D8:F8"/>
    <mergeCell ref="D9:F9"/>
    <mergeCell ref="D27:F27"/>
    <mergeCell ref="A27:A28"/>
    <mergeCell ref="D29:F29"/>
    <mergeCell ref="D30:F30"/>
    <mergeCell ref="D31:F31"/>
    <mergeCell ref="D32:F32"/>
  </mergeCells>
  <printOptions/>
  <pageMargins left="0.5" right="0.5" top="0.5" bottom="0.5" header="0.5" footer="0.5"/>
  <pageSetup fitToHeight="1" fitToWidth="1" horizontalDpi="600" verticalDpi="600" orientation="landscape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CF114"/>
  <sheetViews>
    <sheetView workbookViewId="0" topLeftCell="A1">
      <selection activeCell="D3" sqref="D3"/>
    </sheetView>
  </sheetViews>
  <sheetFormatPr defaultColWidth="9.140625" defaultRowHeight="12.75"/>
  <cols>
    <col min="1" max="2" width="6.8515625" style="0" customWidth="1"/>
    <col min="3" max="3" width="7.57421875" style="0" customWidth="1"/>
    <col min="4" max="4" width="3.7109375" style="0" customWidth="1"/>
    <col min="5" max="5" width="2.421875" style="0" customWidth="1"/>
    <col min="6" max="6" width="3.7109375" style="0" customWidth="1"/>
    <col min="7" max="7" width="15.421875" style="0" customWidth="1"/>
    <col min="8" max="8" width="6.00390625" style="0" hidden="1" customWidth="1"/>
    <col min="9" max="9" width="7.57421875" style="0" bestFit="1" customWidth="1"/>
    <col min="10" max="10" width="8.8515625" style="0" bestFit="1" customWidth="1"/>
    <col min="11" max="11" width="8.7109375" style="0" bestFit="1" customWidth="1"/>
    <col min="12" max="12" width="9.28125" style="0" bestFit="1" customWidth="1"/>
    <col min="13" max="13" width="7.140625" style="0" customWidth="1"/>
    <col min="14" max="14" width="6.00390625" style="0" bestFit="1" customWidth="1"/>
    <col min="15" max="15" width="6.28125" style="0" bestFit="1" customWidth="1"/>
    <col min="16" max="16" width="7.140625" style="0" bestFit="1" customWidth="1"/>
    <col min="17" max="17" width="7.57421875" style="0" bestFit="1" customWidth="1"/>
    <col min="18" max="18" width="6.00390625" style="0" bestFit="1" customWidth="1"/>
    <col min="19" max="19" width="5.28125" style="0" bestFit="1" customWidth="1"/>
    <col min="20" max="20" width="6.00390625" style="0" bestFit="1" customWidth="1"/>
  </cols>
  <sheetData>
    <row r="1" spans="1:84" ht="12.75">
      <c r="A1" s="15" t="s">
        <v>0</v>
      </c>
      <c r="B1" s="15"/>
      <c r="C1" s="1" t="s">
        <v>59</v>
      </c>
      <c r="D1" s="1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</row>
    <row r="2" spans="1:84" ht="12.75">
      <c r="A2" s="15" t="s">
        <v>24</v>
      </c>
      <c r="B2" s="15"/>
      <c r="C2" s="1"/>
      <c r="D2" s="16"/>
      <c r="E2" s="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</row>
    <row r="3" spans="1:84" ht="12.75">
      <c r="A3" s="15" t="s">
        <v>1</v>
      </c>
      <c r="B3" s="15"/>
      <c r="C3" s="1"/>
      <c r="D3" s="1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</row>
    <row r="4" spans="1:84" ht="12.75">
      <c r="A4" s="15" t="s">
        <v>2</v>
      </c>
      <c r="B4" s="15"/>
      <c r="C4" s="1"/>
      <c r="D4" s="16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</row>
    <row r="5" spans="1:84" ht="12.75">
      <c r="A5" s="15"/>
      <c r="B5" s="1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</row>
    <row r="6" spans="1:84" ht="12.75">
      <c r="A6" s="15" t="s">
        <v>3</v>
      </c>
      <c r="B6" s="15"/>
      <c r="C6" s="1"/>
      <c r="D6" s="1" t="s">
        <v>62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</row>
    <row r="7" spans="1:84" ht="12.75">
      <c r="A7" s="7"/>
      <c r="B7" s="7"/>
      <c r="C7" s="7"/>
      <c r="D7" s="18"/>
      <c r="E7" s="18"/>
      <c r="F7" s="18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</row>
    <row r="8" spans="1:84" ht="13.5">
      <c r="A8" s="78" t="s">
        <v>4</v>
      </c>
      <c r="B8" s="19" t="s">
        <v>28</v>
      </c>
      <c r="C8" s="20" t="s">
        <v>5</v>
      </c>
      <c r="D8" s="80" t="s">
        <v>10</v>
      </c>
      <c r="E8" s="80"/>
      <c r="F8" s="80"/>
      <c r="G8" s="20" t="s">
        <v>37</v>
      </c>
      <c r="H8" s="21"/>
      <c r="I8" s="21" t="s">
        <v>38</v>
      </c>
      <c r="J8" s="22" t="s">
        <v>11</v>
      </c>
      <c r="K8" s="23" t="s">
        <v>7</v>
      </c>
      <c r="L8" s="24" t="s">
        <v>9</v>
      </c>
      <c r="M8" s="21" t="s">
        <v>14</v>
      </c>
      <c r="N8" s="25" t="s">
        <v>39</v>
      </c>
      <c r="O8" s="25" t="s">
        <v>40</v>
      </c>
      <c r="P8" s="20" t="s">
        <v>41</v>
      </c>
      <c r="Q8" s="20" t="s">
        <v>42</v>
      </c>
      <c r="R8" s="21" t="s">
        <v>43</v>
      </c>
      <c r="S8" s="20" t="s">
        <v>18</v>
      </c>
      <c r="T8" s="20" t="s">
        <v>44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</row>
    <row r="9" spans="1:84" ht="15" thickBot="1">
      <c r="A9" s="79"/>
      <c r="B9" s="26" t="s">
        <v>29</v>
      </c>
      <c r="C9" s="27" t="s">
        <v>17</v>
      </c>
      <c r="D9" s="76" t="s">
        <v>8</v>
      </c>
      <c r="E9" s="76"/>
      <c r="F9" s="76"/>
      <c r="G9" s="27" t="s">
        <v>45</v>
      </c>
      <c r="H9" s="28"/>
      <c r="I9" s="29" t="s">
        <v>19</v>
      </c>
      <c r="J9" s="30" t="s">
        <v>46</v>
      </c>
      <c r="K9" s="31" t="s">
        <v>12</v>
      </c>
      <c r="L9" s="32" t="s">
        <v>46</v>
      </c>
      <c r="M9" s="28" t="s">
        <v>15</v>
      </c>
      <c r="N9" s="33" t="s">
        <v>16</v>
      </c>
      <c r="O9" s="33" t="s">
        <v>16</v>
      </c>
      <c r="P9" s="27" t="s">
        <v>16</v>
      </c>
      <c r="Q9" s="27" t="s">
        <v>16</v>
      </c>
      <c r="R9" s="28" t="s">
        <v>16</v>
      </c>
      <c r="S9" s="27" t="s">
        <v>6</v>
      </c>
      <c r="T9" s="27" t="s">
        <v>16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</row>
    <row r="10" spans="1:84" ht="13.5" thickTop="1">
      <c r="A10" s="59" t="s">
        <v>13</v>
      </c>
      <c r="B10" s="59" t="s">
        <v>13</v>
      </c>
      <c r="C10" s="59">
        <v>0</v>
      </c>
      <c r="D10" s="59">
        <v>0</v>
      </c>
      <c r="E10" s="59"/>
      <c r="F10" s="59">
        <v>0</v>
      </c>
      <c r="G10" s="59">
        <v>0</v>
      </c>
      <c r="H10" s="59"/>
      <c r="I10" s="59">
        <v>0</v>
      </c>
      <c r="J10" s="59">
        <v>0</v>
      </c>
      <c r="K10" s="60">
        <f aca="true" t="shared" si="0" ref="K10:K22">IF(G10*I10&gt;=400,IF(B10="Roof",0,IF(0.25+15/SQRT(G10*I10)&lt;0.4,0.4,0.25+15/SQRT(G10*I10))),0)</f>
        <v>0</v>
      </c>
      <c r="L10" s="61">
        <f aca="true" t="shared" si="1" ref="L10:L22">IF(K10&gt;0,J10*K10,J10)</f>
        <v>0</v>
      </c>
      <c r="M10" s="59">
        <v>0</v>
      </c>
      <c r="N10" s="59">
        <f aca="true" t="shared" si="2" ref="N10:N22">0.15*M10/12*G10</f>
        <v>0</v>
      </c>
      <c r="O10" s="59"/>
      <c r="P10" s="59"/>
      <c r="Q10" s="59">
        <v>0</v>
      </c>
      <c r="R10" s="59">
        <f aca="true" t="shared" si="3" ref="R10:R22">0.15*D10*F10/144*C10</f>
        <v>0</v>
      </c>
      <c r="S10" s="59">
        <v>0</v>
      </c>
      <c r="T10" s="59">
        <f aca="true" t="shared" si="4" ref="T10:T22">S10*G10/1000</f>
        <v>0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</row>
    <row r="11" spans="1:84" ht="12.75">
      <c r="A11" s="6" t="s">
        <v>35</v>
      </c>
      <c r="B11" s="6" t="s">
        <v>36</v>
      </c>
      <c r="C11" s="6">
        <v>15.66</v>
      </c>
      <c r="D11" s="6">
        <v>14</v>
      </c>
      <c r="E11" s="6"/>
      <c r="F11" s="6">
        <v>24</v>
      </c>
      <c r="G11" s="6">
        <v>420</v>
      </c>
      <c r="H11" s="6"/>
      <c r="I11" s="6">
        <v>3</v>
      </c>
      <c r="J11" s="6">
        <v>150</v>
      </c>
      <c r="K11" s="9">
        <f t="shared" si="0"/>
        <v>0.6725771273642582</v>
      </c>
      <c r="L11" s="10">
        <f t="shared" si="1"/>
        <v>100.88656910463874</v>
      </c>
      <c r="M11" s="6">
        <v>7</v>
      </c>
      <c r="N11" s="6">
        <f t="shared" si="2"/>
        <v>36.75</v>
      </c>
      <c r="O11" s="6"/>
      <c r="P11" s="6"/>
      <c r="Q11" s="6">
        <v>8</v>
      </c>
      <c r="R11" s="6">
        <f t="shared" si="3"/>
        <v>5.481000000000001</v>
      </c>
      <c r="S11" s="6">
        <v>20</v>
      </c>
      <c r="T11" s="6">
        <f t="shared" si="4"/>
        <v>8.4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</row>
    <row r="12" spans="1:84" ht="12.75">
      <c r="A12" s="6">
        <v>8</v>
      </c>
      <c r="B12" s="6" t="s">
        <v>36</v>
      </c>
      <c r="C12" s="6">
        <v>14.66</v>
      </c>
      <c r="D12" s="6">
        <v>14</v>
      </c>
      <c r="E12" s="6"/>
      <c r="F12" s="6">
        <v>24</v>
      </c>
      <c r="G12" s="6">
        <v>420</v>
      </c>
      <c r="H12" s="6"/>
      <c r="I12" s="6">
        <v>3</v>
      </c>
      <c r="J12" s="6">
        <v>80</v>
      </c>
      <c r="K12" s="9">
        <f t="shared" si="0"/>
        <v>0.6725771273642582</v>
      </c>
      <c r="L12" s="10">
        <f t="shared" si="1"/>
        <v>53.80617018914066</v>
      </c>
      <c r="M12" s="6">
        <v>7</v>
      </c>
      <c r="N12" s="6">
        <f t="shared" si="2"/>
        <v>36.75</v>
      </c>
      <c r="O12" s="6"/>
      <c r="P12" s="6"/>
      <c r="Q12" s="6">
        <v>8</v>
      </c>
      <c r="R12" s="6">
        <f t="shared" si="3"/>
        <v>5.131</v>
      </c>
      <c r="S12" s="6">
        <v>20</v>
      </c>
      <c r="T12" s="6">
        <f t="shared" si="4"/>
        <v>8.4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</row>
    <row r="13" spans="1:84" ht="12.75">
      <c r="A13" s="6">
        <v>7</v>
      </c>
      <c r="B13" s="6" t="s">
        <v>36</v>
      </c>
      <c r="C13" s="6">
        <v>14</v>
      </c>
      <c r="D13" s="6">
        <v>14</v>
      </c>
      <c r="E13" s="6"/>
      <c r="F13" s="6">
        <v>24</v>
      </c>
      <c r="G13" s="6">
        <v>420</v>
      </c>
      <c r="H13" s="6"/>
      <c r="I13" s="6">
        <v>3</v>
      </c>
      <c r="J13" s="6">
        <v>80</v>
      </c>
      <c r="K13" s="9">
        <f t="shared" si="0"/>
        <v>0.6725771273642582</v>
      </c>
      <c r="L13" s="10">
        <f t="shared" si="1"/>
        <v>53.80617018914066</v>
      </c>
      <c r="M13" s="6">
        <v>7</v>
      </c>
      <c r="N13" s="6">
        <f t="shared" si="2"/>
        <v>36.75</v>
      </c>
      <c r="O13" s="6"/>
      <c r="P13" s="6"/>
      <c r="Q13" s="6">
        <v>8</v>
      </c>
      <c r="R13" s="6">
        <f t="shared" si="3"/>
        <v>4.9</v>
      </c>
      <c r="S13" s="6">
        <v>20</v>
      </c>
      <c r="T13" s="6">
        <f t="shared" si="4"/>
        <v>8.4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</row>
    <row r="14" spans="1:84" ht="12.75">
      <c r="A14" s="6">
        <v>6</v>
      </c>
      <c r="B14" s="6" t="s">
        <v>36</v>
      </c>
      <c r="C14" s="6">
        <v>14</v>
      </c>
      <c r="D14" s="6">
        <v>14</v>
      </c>
      <c r="E14" s="6"/>
      <c r="F14" s="6">
        <v>24</v>
      </c>
      <c r="G14" s="6">
        <v>420</v>
      </c>
      <c r="H14" s="6"/>
      <c r="I14" s="6">
        <v>3</v>
      </c>
      <c r="J14" s="6">
        <v>40</v>
      </c>
      <c r="K14" s="9">
        <f t="shared" si="0"/>
        <v>0.6725771273642582</v>
      </c>
      <c r="L14" s="10">
        <f t="shared" si="1"/>
        <v>26.90308509457033</v>
      </c>
      <c r="M14" s="6">
        <v>7</v>
      </c>
      <c r="N14" s="6">
        <f t="shared" si="2"/>
        <v>36.75</v>
      </c>
      <c r="O14" s="6"/>
      <c r="P14" s="6"/>
      <c r="Q14" s="6">
        <v>8</v>
      </c>
      <c r="R14" s="6">
        <f t="shared" si="3"/>
        <v>4.9</v>
      </c>
      <c r="S14" s="6">
        <v>20</v>
      </c>
      <c r="T14" s="6">
        <f t="shared" si="4"/>
        <v>8.4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</row>
    <row r="15" spans="1:84" ht="12.75">
      <c r="A15" s="6">
        <v>5</v>
      </c>
      <c r="B15" s="6" t="s">
        <v>36</v>
      </c>
      <c r="C15" s="6">
        <v>14</v>
      </c>
      <c r="D15" s="6">
        <v>14</v>
      </c>
      <c r="E15" s="6"/>
      <c r="F15" s="6">
        <v>24</v>
      </c>
      <c r="G15" s="6">
        <v>420</v>
      </c>
      <c r="H15" s="6"/>
      <c r="I15" s="6">
        <v>3</v>
      </c>
      <c r="J15" s="6">
        <v>40</v>
      </c>
      <c r="K15" s="9">
        <f t="shared" si="0"/>
        <v>0.6725771273642582</v>
      </c>
      <c r="L15" s="10">
        <f t="shared" si="1"/>
        <v>26.90308509457033</v>
      </c>
      <c r="M15" s="6">
        <v>7</v>
      </c>
      <c r="N15" s="6">
        <f t="shared" si="2"/>
        <v>36.75</v>
      </c>
      <c r="O15" s="6"/>
      <c r="P15" s="6"/>
      <c r="Q15" s="6">
        <v>8</v>
      </c>
      <c r="R15" s="6">
        <f t="shared" si="3"/>
        <v>4.9</v>
      </c>
      <c r="S15" s="6">
        <v>20</v>
      </c>
      <c r="T15" s="6">
        <f t="shared" si="4"/>
        <v>8.4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</row>
    <row r="16" spans="1:84" ht="12.75">
      <c r="A16" s="6">
        <v>4</v>
      </c>
      <c r="B16" s="6" t="s">
        <v>36</v>
      </c>
      <c r="C16" s="6">
        <v>14</v>
      </c>
      <c r="D16" s="6">
        <v>14</v>
      </c>
      <c r="E16" s="6"/>
      <c r="F16" s="6">
        <v>24</v>
      </c>
      <c r="G16" s="6">
        <v>420</v>
      </c>
      <c r="H16" s="6"/>
      <c r="I16" s="6">
        <v>3</v>
      </c>
      <c r="J16" s="6">
        <v>40</v>
      </c>
      <c r="K16" s="9">
        <f t="shared" si="0"/>
        <v>0.6725771273642582</v>
      </c>
      <c r="L16" s="10">
        <f t="shared" si="1"/>
        <v>26.90308509457033</v>
      </c>
      <c r="M16" s="6">
        <v>7</v>
      </c>
      <c r="N16" s="6">
        <f t="shared" si="2"/>
        <v>36.75</v>
      </c>
      <c r="O16" s="6"/>
      <c r="P16" s="6"/>
      <c r="Q16" s="6">
        <v>8</v>
      </c>
      <c r="R16" s="6">
        <f t="shared" si="3"/>
        <v>4.9</v>
      </c>
      <c r="S16" s="6">
        <v>20</v>
      </c>
      <c r="T16" s="6">
        <f t="shared" si="4"/>
        <v>8.4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</row>
    <row r="17" spans="1:84" ht="12.75">
      <c r="A17" s="6">
        <v>3</v>
      </c>
      <c r="B17" s="6" t="s">
        <v>36</v>
      </c>
      <c r="C17" s="6">
        <v>14</v>
      </c>
      <c r="D17" s="6">
        <v>14</v>
      </c>
      <c r="E17" s="6"/>
      <c r="F17" s="6">
        <v>24</v>
      </c>
      <c r="G17" s="6">
        <v>420</v>
      </c>
      <c r="H17" s="6"/>
      <c r="I17" s="6">
        <v>3</v>
      </c>
      <c r="J17" s="6">
        <v>40</v>
      </c>
      <c r="K17" s="9">
        <f t="shared" si="0"/>
        <v>0.6725771273642582</v>
      </c>
      <c r="L17" s="10">
        <f t="shared" si="1"/>
        <v>26.90308509457033</v>
      </c>
      <c r="M17" s="6">
        <v>8</v>
      </c>
      <c r="N17" s="6">
        <f t="shared" si="2"/>
        <v>42</v>
      </c>
      <c r="O17" s="6"/>
      <c r="P17" s="6"/>
      <c r="Q17" s="6">
        <v>8</v>
      </c>
      <c r="R17" s="6">
        <f t="shared" si="3"/>
        <v>4.9</v>
      </c>
      <c r="S17" s="6">
        <v>20</v>
      </c>
      <c r="T17" s="6">
        <f t="shared" si="4"/>
        <v>8.4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</row>
    <row r="18" spans="1:84" ht="12.75">
      <c r="A18" s="6">
        <v>2</v>
      </c>
      <c r="B18" s="6" t="s">
        <v>36</v>
      </c>
      <c r="C18" s="6">
        <v>14</v>
      </c>
      <c r="D18" s="6">
        <v>14</v>
      </c>
      <c r="E18" s="6"/>
      <c r="F18" s="6">
        <v>24</v>
      </c>
      <c r="G18" s="6">
        <v>420</v>
      </c>
      <c r="H18" s="6"/>
      <c r="I18" s="6">
        <v>3</v>
      </c>
      <c r="J18" s="6">
        <v>80</v>
      </c>
      <c r="K18" s="9">
        <f t="shared" si="0"/>
        <v>0.6725771273642582</v>
      </c>
      <c r="L18" s="10">
        <f t="shared" si="1"/>
        <v>53.80617018914066</v>
      </c>
      <c r="M18" s="6">
        <v>8</v>
      </c>
      <c r="N18" s="6">
        <f t="shared" si="2"/>
        <v>42</v>
      </c>
      <c r="O18" s="6"/>
      <c r="P18" s="6"/>
      <c r="Q18" s="6">
        <v>8</v>
      </c>
      <c r="R18" s="6">
        <f t="shared" si="3"/>
        <v>4.9</v>
      </c>
      <c r="S18" s="6">
        <v>20</v>
      </c>
      <c r="T18" s="6">
        <f t="shared" si="4"/>
        <v>8.4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</row>
    <row r="19" spans="1:84" ht="12.75">
      <c r="A19" s="6">
        <v>1</v>
      </c>
      <c r="B19" s="6" t="s">
        <v>36</v>
      </c>
      <c r="C19" s="6">
        <v>20</v>
      </c>
      <c r="D19" s="6">
        <v>14</v>
      </c>
      <c r="E19" s="6"/>
      <c r="F19" s="6">
        <v>24</v>
      </c>
      <c r="G19" s="6">
        <v>180</v>
      </c>
      <c r="H19" s="6"/>
      <c r="I19" s="6">
        <v>3</v>
      </c>
      <c r="J19" s="6">
        <v>100</v>
      </c>
      <c r="K19" s="9">
        <f t="shared" si="0"/>
        <v>0.8954972243679028</v>
      </c>
      <c r="L19" s="10">
        <f t="shared" si="1"/>
        <v>89.54972243679028</v>
      </c>
      <c r="M19" s="6">
        <v>8</v>
      </c>
      <c r="N19" s="6">
        <f t="shared" si="2"/>
        <v>18</v>
      </c>
      <c r="O19" s="6"/>
      <c r="P19" s="6"/>
      <c r="Q19" s="6">
        <v>8</v>
      </c>
      <c r="R19" s="6">
        <f t="shared" si="3"/>
        <v>7.000000000000001</v>
      </c>
      <c r="S19" s="6">
        <v>20</v>
      </c>
      <c r="T19" s="6">
        <f t="shared" si="4"/>
        <v>3.6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</row>
    <row r="20" spans="1:84" ht="12.75">
      <c r="A20" s="62" t="s">
        <v>56</v>
      </c>
      <c r="B20" s="62" t="s">
        <v>36</v>
      </c>
      <c r="C20" s="62">
        <v>0</v>
      </c>
      <c r="D20" s="62">
        <v>0</v>
      </c>
      <c r="E20" s="62"/>
      <c r="F20" s="62">
        <v>0</v>
      </c>
      <c r="G20" s="62">
        <v>0</v>
      </c>
      <c r="H20" s="62"/>
      <c r="I20" s="62">
        <v>0</v>
      </c>
      <c r="J20" s="62">
        <v>0</v>
      </c>
      <c r="K20" s="63">
        <f t="shared" si="0"/>
        <v>0</v>
      </c>
      <c r="L20" s="64">
        <f t="shared" si="1"/>
        <v>0</v>
      </c>
      <c r="M20" s="62">
        <v>0</v>
      </c>
      <c r="N20" s="62">
        <f t="shared" si="2"/>
        <v>0</v>
      </c>
      <c r="O20" s="62"/>
      <c r="P20" s="62"/>
      <c r="Q20" s="62">
        <v>0</v>
      </c>
      <c r="R20" s="62">
        <f t="shared" si="3"/>
        <v>0</v>
      </c>
      <c r="S20" s="62">
        <v>0</v>
      </c>
      <c r="T20" s="62">
        <f t="shared" si="4"/>
        <v>0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</row>
    <row r="21" spans="1:84" ht="12.75">
      <c r="A21" s="8" t="s">
        <v>57</v>
      </c>
      <c r="B21" s="8" t="s">
        <v>36</v>
      </c>
      <c r="C21" s="8">
        <v>10.5</v>
      </c>
      <c r="D21" s="8">
        <v>14</v>
      </c>
      <c r="E21" s="8"/>
      <c r="F21" s="8">
        <v>24</v>
      </c>
      <c r="G21" s="8">
        <v>180</v>
      </c>
      <c r="H21" s="8"/>
      <c r="I21" s="8">
        <v>3</v>
      </c>
      <c r="J21" s="8">
        <v>100</v>
      </c>
      <c r="K21" s="55">
        <f t="shared" si="0"/>
        <v>0.8954972243679028</v>
      </c>
      <c r="L21" s="56">
        <f t="shared" si="1"/>
        <v>89.54972243679028</v>
      </c>
      <c r="M21" s="8">
        <v>5</v>
      </c>
      <c r="N21" s="8">
        <f t="shared" si="2"/>
        <v>11.25</v>
      </c>
      <c r="O21" s="8"/>
      <c r="P21" s="8"/>
      <c r="Q21" s="8">
        <v>0</v>
      </c>
      <c r="R21" s="8">
        <f t="shared" si="3"/>
        <v>3.6750000000000003</v>
      </c>
      <c r="S21" s="8">
        <v>20</v>
      </c>
      <c r="T21" s="8">
        <f t="shared" si="4"/>
        <v>3.6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</row>
    <row r="22" spans="1:84" ht="12.75">
      <c r="A22" s="8" t="s">
        <v>58</v>
      </c>
      <c r="B22" s="8" t="s">
        <v>36</v>
      </c>
      <c r="C22" s="8">
        <v>10</v>
      </c>
      <c r="D22" s="8">
        <v>14</v>
      </c>
      <c r="E22" s="8"/>
      <c r="F22" s="8">
        <v>24</v>
      </c>
      <c r="G22" s="8">
        <v>180</v>
      </c>
      <c r="H22" s="8"/>
      <c r="I22" s="8">
        <v>3</v>
      </c>
      <c r="J22" s="8">
        <v>40</v>
      </c>
      <c r="K22" s="55">
        <f t="shared" si="0"/>
        <v>0.8954972243679028</v>
      </c>
      <c r="L22" s="56">
        <f t="shared" si="1"/>
        <v>35.819888974716115</v>
      </c>
      <c r="M22" s="8">
        <v>5</v>
      </c>
      <c r="N22" s="8">
        <f t="shared" si="2"/>
        <v>11.25</v>
      </c>
      <c r="O22" s="8"/>
      <c r="P22" s="8"/>
      <c r="Q22" s="8">
        <v>0</v>
      </c>
      <c r="R22" s="8">
        <f t="shared" si="3"/>
        <v>3.5000000000000004</v>
      </c>
      <c r="S22" s="8">
        <v>20</v>
      </c>
      <c r="T22" s="8">
        <f t="shared" si="4"/>
        <v>3.6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</row>
    <row r="23" spans="1:84" ht="12.7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</row>
    <row r="24" spans="21:84" ht="12.75"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</row>
    <row r="25" spans="21:84" ht="12.75"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</row>
    <row r="26" spans="21:84" ht="12.75"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</row>
    <row r="27" spans="1:84" ht="13.5">
      <c r="A27" s="84" t="s">
        <v>4</v>
      </c>
      <c r="B27" s="21" t="s">
        <v>47</v>
      </c>
      <c r="C27" s="35" t="s">
        <v>48</v>
      </c>
      <c r="D27" s="81" t="s">
        <v>49</v>
      </c>
      <c r="E27" s="82"/>
      <c r="F27" s="83"/>
      <c r="G27" s="38" t="s">
        <v>50</v>
      </c>
      <c r="H27" s="36"/>
      <c r="I27" s="37" t="s">
        <v>51</v>
      </c>
      <c r="J27" s="39" t="s">
        <v>52</v>
      </c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</row>
    <row r="28" spans="1:84" ht="13.5" thickBot="1">
      <c r="A28" s="85"/>
      <c r="B28" s="28" t="s">
        <v>16</v>
      </c>
      <c r="C28" s="41" t="s">
        <v>16</v>
      </c>
      <c r="D28" s="75" t="s">
        <v>16</v>
      </c>
      <c r="E28" s="76"/>
      <c r="F28" s="77"/>
      <c r="G28" s="43" t="s">
        <v>16</v>
      </c>
      <c r="H28" s="28"/>
      <c r="I28" s="42" t="s">
        <v>16</v>
      </c>
      <c r="J28" s="27" t="s">
        <v>16</v>
      </c>
      <c r="K28" s="58"/>
      <c r="L28" s="45" t="s">
        <v>53</v>
      </c>
      <c r="M28" s="2"/>
      <c r="N28" s="2"/>
      <c r="O28" s="2"/>
      <c r="P28" s="2"/>
      <c r="Q28" s="58"/>
      <c r="R28" s="2"/>
      <c r="S28" s="2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</row>
    <row r="29" spans="1:84" ht="13.5" thickTop="1">
      <c r="A29" s="5" t="s">
        <v>13</v>
      </c>
      <c r="B29" s="51">
        <f aca="true" t="shared" si="5" ref="B29:B41">L10*G10/1000</f>
        <v>0</v>
      </c>
      <c r="C29" s="52">
        <f aca="true" t="shared" si="6" ref="C29:C41">(N10+O10+P10+Q10+R10+T10)</f>
        <v>0</v>
      </c>
      <c r="D29" s="86">
        <f>B29</f>
        <v>0</v>
      </c>
      <c r="E29" s="87"/>
      <c r="F29" s="87"/>
      <c r="G29" s="52">
        <f>C29</f>
        <v>0</v>
      </c>
      <c r="H29" s="54"/>
      <c r="I29" s="53">
        <f aca="true" t="shared" si="7" ref="I29:I41">D29+G29</f>
        <v>0</v>
      </c>
      <c r="J29" s="51">
        <f aca="true" t="shared" si="8" ref="J29:J41">1.2*G29+1.6*D29</f>
        <v>0</v>
      </c>
      <c r="K29" s="58"/>
      <c r="L29" s="45" t="s">
        <v>21</v>
      </c>
      <c r="M29" s="3"/>
      <c r="N29" s="3"/>
      <c r="O29" s="3"/>
      <c r="P29" s="45">
        <v>4</v>
      </c>
      <c r="Q29" s="58"/>
      <c r="R29" s="3"/>
      <c r="S29" s="3"/>
      <c r="T29" s="4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</row>
    <row r="30" spans="1:84" ht="12.75">
      <c r="A30" s="6" t="s">
        <v>35</v>
      </c>
      <c r="B30" s="9">
        <f t="shared" si="5"/>
        <v>42.37235902394827</v>
      </c>
      <c r="C30" s="11">
        <f t="shared" si="6"/>
        <v>58.631</v>
      </c>
      <c r="D30" s="72">
        <f aca="true" t="shared" si="9" ref="D30:D41">D29+B30</f>
        <v>42.37235902394827</v>
      </c>
      <c r="E30" s="73"/>
      <c r="F30" s="74"/>
      <c r="G30" s="11">
        <f aca="true" t="shared" si="10" ref="G30:G41">G29+C30</f>
        <v>58.631</v>
      </c>
      <c r="H30" s="13"/>
      <c r="I30" s="12">
        <f t="shared" si="7"/>
        <v>101.00335902394826</v>
      </c>
      <c r="J30" s="9">
        <f t="shared" si="8"/>
        <v>138.15297443831724</v>
      </c>
      <c r="K30" s="58"/>
      <c r="L30" s="45" t="s">
        <v>22</v>
      </c>
      <c r="M30" s="3"/>
      <c r="N30" s="3"/>
      <c r="O30" s="3"/>
      <c r="P30" s="45">
        <v>4</v>
      </c>
      <c r="Q30" s="58"/>
      <c r="R30" s="45"/>
      <c r="S30" s="3"/>
      <c r="T30" s="4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</row>
    <row r="31" spans="1:84" ht="12.75">
      <c r="A31" s="6">
        <v>9</v>
      </c>
      <c r="B31" s="9">
        <f t="shared" si="5"/>
        <v>22.598591479439076</v>
      </c>
      <c r="C31" s="11">
        <f t="shared" si="6"/>
        <v>58.281</v>
      </c>
      <c r="D31" s="72">
        <f t="shared" si="9"/>
        <v>64.97095050338734</v>
      </c>
      <c r="E31" s="73"/>
      <c r="F31" s="74"/>
      <c r="G31" s="11">
        <f t="shared" si="10"/>
        <v>116.912</v>
      </c>
      <c r="H31" s="13"/>
      <c r="I31" s="12">
        <f t="shared" si="7"/>
        <v>181.88295050338735</v>
      </c>
      <c r="J31" s="9">
        <f t="shared" si="8"/>
        <v>244.24792080541977</v>
      </c>
      <c r="K31" s="58"/>
      <c r="L31" s="45" t="s">
        <v>23</v>
      </c>
      <c r="M31" s="3"/>
      <c r="N31" s="3"/>
      <c r="O31" s="3"/>
      <c r="P31" s="45">
        <v>3</v>
      </c>
      <c r="Q31" s="58"/>
      <c r="R31" s="45"/>
      <c r="S31" s="3"/>
      <c r="T31" s="4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</row>
    <row r="32" spans="1:84" ht="12.75">
      <c r="A32" s="6">
        <f aca="true" t="shared" si="11" ref="A32:A40">A13</f>
        <v>7</v>
      </c>
      <c r="B32" s="9">
        <f t="shared" si="5"/>
        <v>22.598591479439076</v>
      </c>
      <c r="C32" s="11">
        <f t="shared" si="6"/>
        <v>58.05</v>
      </c>
      <c r="D32" s="72">
        <f t="shared" si="9"/>
        <v>87.56954198282642</v>
      </c>
      <c r="E32" s="73"/>
      <c r="F32" s="74"/>
      <c r="G32" s="11">
        <f t="shared" si="10"/>
        <v>174.962</v>
      </c>
      <c r="H32" s="13"/>
      <c r="I32" s="12">
        <f t="shared" si="7"/>
        <v>262.5315419828264</v>
      </c>
      <c r="J32" s="9">
        <f t="shared" si="8"/>
        <v>350.06566717252224</v>
      </c>
      <c r="K32" s="58"/>
      <c r="L32" s="45" t="s">
        <v>20</v>
      </c>
      <c r="M32" s="3"/>
      <c r="N32" s="3"/>
      <c r="O32" s="3"/>
      <c r="P32" s="45">
        <v>2</v>
      </c>
      <c r="Q32" s="58"/>
      <c r="R32" s="45"/>
      <c r="S32" s="3"/>
      <c r="T32" s="4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</row>
    <row r="33" spans="1:84" ht="12.75">
      <c r="A33" s="6">
        <f t="shared" si="11"/>
        <v>6</v>
      </c>
      <c r="B33" s="9">
        <f t="shared" si="5"/>
        <v>11.299295739719538</v>
      </c>
      <c r="C33" s="11">
        <f t="shared" si="6"/>
        <v>58.05</v>
      </c>
      <c r="D33" s="72">
        <f t="shared" si="9"/>
        <v>98.86883772254596</v>
      </c>
      <c r="E33" s="73"/>
      <c r="F33" s="74"/>
      <c r="G33" s="11">
        <f t="shared" si="10"/>
        <v>233.012</v>
      </c>
      <c r="H33" s="13"/>
      <c r="I33" s="12">
        <f t="shared" si="7"/>
        <v>331.88083772254595</v>
      </c>
      <c r="J33" s="9">
        <f t="shared" si="8"/>
        <v>437.8045403560735</v>
      </c>
      <c r="K33" s="58"/>
      <c r="L33" s="45"/>
      <c r="M33" s="3"/>
      <c r="N33" s="3"/>
      <c r="O33" s="3"/>
      <c r="P33" s="3"/>
      <c r="Q33" s="58"/>
      <c r="R33" s="45"/>
      <c r="S33" s="3"/>
      <c r="T33" s="4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</row>
    <row r="34" spans="1:84" ht="12.75">
      <c r="A34" s="6">
        <f t="shared" si="11"/>
        <v>5</v>
      </c>
      <c r="B34" s="9">
        <f t="shared" si="5"/>
        <v>11.299295739719538</v>
      </c>
      <c r="C34" s="11">
        <f t="shared" si="6"/>
        <v>58.05</v>
      </c>
      <c r="D34" s="72">
        <f t="shared" si="9"/>
        <v>110.1681334622655</v>
      </c>
      <c r="E34" s="73"/>
      <c r="F34" s="74"/>
      <c r="G34" s="11">
        <f t="shared" si="10"/>
        <v>291.062</v>
      </c>
      <c r="H34" s="13"/>
      <c r="I34" s="12">
        <f t="shared" si="7"/>
        <v>401.2301334622655</v>
      </c>
      <c r="J34" s="9">
        <f t="shared" si="8"/>
        <v>525.5434135396248</v>
      </c>
      <c r="K34" s="58"/>
      <c r="L34" s="45" t="s">
        <v>30</v>
      </c>
      <c r="M34" s="3"/>
      <c r="N34" s="3"/>
      <c r="O34" s="3"/>
      <c r="P34" s="3"/>
      <c r="Q34" s="58"/>
      <c r="R34" s="45"/>
      <c r="S34" s="3"/>
      <c r="T34" s="4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</row>
    <row r="35" spans="1:84" ht="12.75">
      <c r="A35" s="6">
        <f t="shared" si="11"/>
        <v>4</v>
      </c>
      <c r="B35" s="9">
        <f t="shared" si="5"/>
        <v>11.299295739719538</v>
      </c>
      <c r="C35" s="11">
        <f t="shared" si="6"/>
        <v>58.05</v>
      </c>
      <c r="D35" s="72">
        <f t="shared" si="9"/>
        <v>121.46742920198504</v>
      </c>
      <c r="E35" s="73"/>
      <c r="F35" s="74"/>
      <c r="G35" s="11">
        <f t="shared" si="10"/>
        <v>349.112</v>
      </c>
      <c r="H35" s="13"/>
      <c r="I35" s="12">
        <f t="shared" si="7"/>
        <v>470.5794292019851</v>
      </c>
      <c r="J35" s="9">
        <f t="shared" si="8"/>
        <v>613.2822867231762</v>
      </c>
      <c r="K35" s="58"/>
      <c r="L35" s="45" t="s">
        <v>54</v>
      </c>
      <c r="M35" s="3"/>
      <c r="N35" s="3"/>
      <c r="O35" s="3"/>
      <c r="P35" s="3"/>
      <c r="Q35" s="58"/>
      <c r="R35" s="3"/>
      <c r="S35" s="3"/>
      <c r="T35" s="4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</row>
    <row r="36" spans="1:84" ht="12.75">
      <c r="A36" s="6">
        <f t="shared" si="11"/>
        <v>3</v>
      </c>
      <c r="B36" s="9">
        <f t="shared" si="5"/>
        <v>11.299295739719538</v>
      </c>
      <c r="C36" s="11">
        <f t="shared" si="6"/>
        <v>63.3</v>
      </c>
      <c r="D36" s="72">
        <f t="shared" si="9"/>
        <v>132.76672494170458</v>
      </c>
      <c r="E36" s="73"/>
      <c r="F36" s="74"/>
      <c r="G36" s="11">
        <f t="shared" si="10"/>
        <v>412.41200000000003</v>
      </c>
      <c r="H36" s="13"/>
      <c r="I36" s="12">
        <f t="shared" si="7"/>
        <v>545.1787249417046</v>
      </c>
      <c r="J36" s="9">
        <f t="shared" si="8"/>
        <v>707.3211599067274</v>
      </c>
      <c r="K36" s="58"/>
      <c r="L36" s="45" t="s">
        <v>31</v>
      </c>
      <c r="M36" s="3"/>
      <c r="N36" s="3"/>
      <c r="O36" s="3"/>
      <c r="P36" s="3"/>
      <c r="Q36" s="58"/>
      <c r="R36" s="3"/>
      <c r="S36" s="3"/>
      <c r="T36" s="4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</row>
    <row r="37" spans="1:84" ht="12.75">
      <c r="A37" s="6">
        <f t="shared" si="11"/>
        <v>2</v>
      </c>
      <c r="B37" s="9">
        <f t="shared" si="5"/>
        <v>22.598591479439076</v>
      </c>
      <c r="C37" s="11">
        <f t="shared" si="6"/>
        <v>63.3</v>
      </c>
      <c r="D37" s="72">
        <f t="shared" si="9"/>
        <v>155.36531642114366</v>
      </c>
      <c r="E37" s="73"/>
      <c r="F37" s="74"/>
      <c r="G37" s="11">
        <f t="shared" si="10"/>
        <v>475.71200000000005</v>
      </c>
      <c r="H37" s="13"/>
      <c r="I37" s="12">
        <f t="shared" si="7"/>
        <v>631.0773164211437</v>
      </c>
      <c r="J37" s="9">
        <f t="shared" si="8"/>
        <v>819.43890627383</v>
      </c>
      <c r="K37" s="58"/>
      <c r="L37" s="45" t="s">
        <v>32</v>
      </c>
      <c r="M37" s="3"/>
      <c r="N37" s="3"/>
      <c r="O37" s="3"/>
      <c r="P37" s="3"/>
      <c r="Q37" s="58"/>
      <c r="R37" s="3"/>
      <c r="S37" s="3"/>
      <c r="T37" s="4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</row>
    <row r="38" spans="1:84" ht="12.75">
      <c r="A38" s="6">
        <f t="shared" si="11"/>
        <v>1</v>
      </c>
      <c r="B38" s="9">
        <f t="shared" si="5"/>
        <v>16.11895003862225</v>
      </c>
      <c r="C38" s="11">
        <f t="shared" si="6"/>
        <v>36.6</v>
      </c>
      <c r="D38" s="72">
        <f t="shared" si="9"/>
        <v>171.4842664597659</v>
      </c>
      <c r="E38" s="73"/>
      <c r="F38" s="74"/>
      <c r="G38" s="11">
        <f t="shared" si="10"/>
        <v>512.312</v>
      </c>
      <c r="H38" s="13"/>
      <c r="I38" s="12">
        <f t="shared" si="7"/>
        <v>683.7962664597659</v>
      </c>
      <c r="J38" s="9">
        <f t="shared" si="8"/>
        <v>889.1492263356255</v>
      </c>
      <c r="K38" s="58"/>
      <c r="L38" s="45" t="s">
        <v>33</v>
      </c>
      <c r="M38" s="3"/>
      <c r="N38" s="3"/>
      <c r="O38" s="3"/>
      <c r="P38" s="3"/>
      <c r="Q38" s="58"/>
      <c r="R38" s="3"/>
      <c r="S38" s="3"/>
      <c r="T38" s="4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</row>
    <row r="39" spans="1:84" ht="12.75">
      <c r="A39" s="6" t="str">
        <f t="shared" si="11"/>
        <v>P-2</v>
      </c>
      <c r="B39" s="9">
        <f t="shared" si="5"/>
        <v>0</v>
      </c>
      <c r="C39" s="11">
        <f t="shared" si="6"/>
        <v>0</v>
      </c>
      <c r="D39" s="72">
        <f t="shared" si="9"/>
        <v>171.4842664597659</v>
      </c>
      <c r="E39" s="73"/>
      <c r="F39" s="74"/>
      <c r="G39" s="11">
        <f t="shared" si="10"/>
        <v>512.312</v>
      </c>
      <c r="H39" s="13"/>
      <c r="I39" s="12">
        <f t="shared" si="7"/>
        <v>683.7962664597659</v>
      </c>
      <c r="J39" s="9">
        <f t="shared" si="8"/>
        <v>889.1492263356255</v>
      </c>
      <c r="K39" s="58"/>
      <c r="L39" s="45" t="s">
        <v>34</v>
      </c>
      <c r="M39" s="58"/>
      <c r="N39" s="58"/>
      <c r="O39" s="58"/>
      <c r="P39" s="58"/>
      <c r="Q39" s="58"/>
      <c r="R39" s="3"/>
      <c r="S39" s="3"/>
      <c r="T39" s="4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</row>
    <row r="40" spans="1:84" ht="12.75">
      <c r="A40" s="6" t="str">
        <f t="shared" si="11"/>
        <v>P-3</v>
      </c>
      <c r="B40" s="9">
        <f t="shared" si="5"/>
        <v>16.11895003862225</v>
      </c>
      <c r="C40" s="11">
        <f t="shared" si="6"/>
        <v>18.525000000000002</v>
      </c>
      <c r="D40" s="72">
        <f t="shared" si="9"/>
        <v>187.60321649838815</v>
      </c>
      <c r="E40" s="73"/>
      <c r="F40" s="74"/>
      <c r="G40" s="11">
        <f t="shared" si="10"/>
        <v>530.837</v>
      </c>
      <c r="H40" s="14"/>
      <c r="I40" s="12">
        <f t="shared" si="7"/>
        <v>718.4402164983882</v>
      </c>
      <c r="J40" s="9">
        <f t="shared" si="8"/>
        <v>937.169546397421</v>
      </c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</row>
    <row r="41" spans="1:84" ht="12.75">
      <c r="A41" s="57" t="s">
        <v>58</v>
      </c>
      <c r="B41" s="9">
        <f t="shared" si="5"/>
        <v>6.4475800154489</v>
      </c>
      <c r="C41" s="11">
        <f t="shared" si="6"/>
        <v>18.35</v>
      </c>
      <c r="D41" s="72">
        <f t="shared" si="9"/>
        <v>194.05079651383704</v>
      </c>
      <c r="E41" s="73"/>
      <c r="F41" s="74"/>
      <c r="G41" s="11">
        <f t="shared" si="10"/>
        <v>549.187</v>
      </c>
      <c r="H41" s="58"/>
      <c r="I41" s="12">
        <f t="shared" si="7"/>
        <v>743.2377965138371</v>
      </c>
      <c r="J41" s="9">
        <f t="shared" si="8"/>
        <v>969.5056744221392</v>
      </c>
      <c r="K41" s="2"/>
      <c r="L41" s="2"/>
      <c r="M41" s="2"/>
      <c r="N41" s="46"/>
      <c r="O41" s="58"/>
      <c r="P41" s="58"/>
      <c r="Q41" s="58"/>
      <c r="R41" s="58"/>
      <c r="S41" s="58"/>
      <c r="T41" s="58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</row>
    <row r="42" spans="1:84" ht="12.7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</row>
    <row r="43" spans="14:84" ht="12.75">
      <c r="N43" s="58"/>
      <c r="O43" s="58"/>
      <c r="P43" s="58"/>
      <c r="Q43" s="58"/>
      <c r="R43" s="58"/>
      <c r="S43" s="58"/>
      <c r="T43" s="58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</row>
    <row r="44" spans="14:84" ht="12.75">
      <c r="N44" s="58"/>
      <c r="O44" s="58"/>
      <c r="P44" s="58"/>
      <c r="Q44" s="58"/>
      <c r="R44" s="58"/>
      <c r="S44" s="58"/>
      <c r="T44" s="58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</row>
    <row r="45" spans="1:84" ht="12.75">
      <c r="A45" s="47" t="s">
        <v>25</v>
      </c>
      <c r="B45" s="47"/>
      <c r="C45" s="2"/>
      <c r="D45" s="2"/>
      <c r="E45" s="2"/>
      <c r="F45" s="2"/>
      <c r="G45" s="2"/>
      <c r="H45" s="2"/>
      <c r="I45" s="2"/>
      <c r="J45" s="2"/>
      <c r="K45" s="2"/>
      <c r="L45" s="2"/>
      <c r="M45" s="58"/>
      <c r="N45" s="58"/>
      <c r="O45" s="58"/>
      <c r="P45" s="58"/>
      <c r="Q45" s="58"/>
      <c r="R45" s="58"/>
      <c r="S45" s="58"/>
      <c r="T45" s="58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</row>
    <row r="46" spans="1:21" ht="12.75">
      <c r="A46" s="46" t="s">
        <v>26</v>
      </c>
      <c r="B46" s="46"/>
      <c r="C46" s="2"/>
      <c r="D46" s="2"/>
      <c r="E46" s="2"/>
      <c r="F46" s="2"/>
      <c r="G46" s="2">
        <v>4000</v>
      </c>
      <c r="H46" s="2"/>
      <c r="I46" s="16"/>
      <c r="J46" s="16" t="s">
        <v>27</v>
      </c>
      <c r="K46" s="2"/>
      <c r="M46" s="13">
        <f>SQRT(G47)</f>
        <v>13.631193972959936</v>
      </c>
      <c r="N46" s="58"/>
      <c r="O46" s="58"/>
      <c r="P46" s="58"/>
      <c r="Q46" s="58"/>
      <c r="R46" s="58"/>
      <c r="S46" s="58"/>
      <c r="T46" s="58"/>
      <c r="U46" s="58"/>
    </row>
    <row r="47" spans="1:21" ht="15">
      <c r="A47" s="46" t="s">
        <v>55</v>
      </c>
      <c r="B47" s="46"/>
      <c r="C47" s="2"/>
      <c r="D47" s="2"/>
      <c r="E47" s="2"/>
      <c r="F47" s="2"/>
      <c r="G47" s="48">
        <f>I41*1000/G46</f>
        <v>185.80944912845928</v>
      </c>
      <c r="H47" s="49"/>
      <c r="I47" s="16"/>
      <c r="J47" s="2"/>
      <c r="K47" s="2"/>
      <c r="L47" s="50"/>
      <c r="M47" s="58"/>
      <c r="N47" s="58"/>
      <c r="O47" s="58"/>
      <c r="P47" s="58"/>
      <c r="Q47" s="58"/>
      <c r="R47" s="58"/>
      <c r="S47" s="58"/>
      <c r="T47" s="58"/>
      <c r="U47" s="58"/>
    </row>
    <row r="48" spans="3:21" ht="12.75"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</row>
    <row r="49" spans="3:21" ht="12.75"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</row>
    <row r="50" spans="3:21" ht="12.75"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</row>
    <row r="51" spans="3:21" ht="12.75"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</row>
    <row r="52" spans="3:21" ht="12.75"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</row>
    <row r="53" spans="3:21" ht="12.75"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</row>
    <row r="54" spans="3:21" ht="12.75"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</row>
    <row r="55" spans="3:21" ht="12.75"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</row>
    <row r="56" spans="3:21" ht="12.75"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3:21" ht="12.75"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3:21" ht="12.75"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</row>
    <row r="59" spans="3:21" ht="12.75"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</row>
    <row r="60" spans="3:21" ht="12.75"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</row>
    <row r="61" spans="3:21" ht="12.75"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</row>
    <row r="62" spans="3:21" ht="12.75"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</row>
    <row r="63" spans="3:21" ht="12.75"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</row>
    <row r="64" spans="3:21" ht="12.75"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</row>
    <row r="65" spans="3:21" ht="12.75"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</row>
    <row r="66" spans="3:21" ht="12.75"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</row>
    <row r="67" spans="3:21" ht="12.75"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</row>
    <row r="68" spans="3:21" ht="12.75"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</row>
    <row r="69" spans="3:21" ht="12.75"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</row>
    <row r="70" spans="3:21" ht="12.75"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</row>
    <row r="71" spans="3:21" ht="12.75"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</row>
    <row r="72" spans="3:21" ht="12.75"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</row>
    <row r="73" spans="3:21" ht="12.75"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</row>
    <row r="74" spans="3:21" ht="12.75"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</row>
    <row r="75" spans="3:21" ht="12.75"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</row>
    <row r="76" spans="3:21" ht="12.75"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</row>
    <row r="77" spans="3:21" ht="12.75"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</row>
    <row r="78" spans="3:21" ht="12.75"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</row>
    <row r="79" spans="3:21" ht="12.75"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</row>
    <row r="80" spans="3:21" ht="12.75"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</row>
    <row r="81" spans="3:21" ht="12.75"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</row>
    <row r="82" spans="3:21" ht="12.75"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</row>
    <row r="83" spans="3:21" ht="12.75"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</row>
    <row r="84" spans="3:21" ht="12.75"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</row>
    <row r="85" spans="3:21" ht="12.75"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</row>
    <row r="86" spans="3:21" ht="12.75"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</row>
    <row r="87" spans="3:21" ht="12.75"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</row>
    <row r="88" spans="3:21" ht="12.75"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</row>
    <row r="89" spans="3:21" ht="12.75"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</row>
    <row r="90" spans="3:21" ht="12.75"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</row>
    <row r="91" spans="3:21" ht="12.75"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</row>
    <row r="92" spans="3:21" ht="12.75"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</row>
    <row r="93" spans="3:21" ht="12.75"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</row>
    <row r="94" spans="3:21" ht="12.75"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</row>
    <row r="95" spans="3:21" ht="12.75"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</row>
    <row r="96" spans="3:21" ht="12.75"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</row>
    <row r="97" spans="3:21" ht="12.75"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</row>
    <row r="98" spans="3:21" ht="12.75"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</row>
    <row r="99" spans="3:21" ht="12.75"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</row>
    <row r="100" spans="3:21" ht="12.75"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</row>
    <row r="101" spans="3:21" ht="12.75"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</row>
    <row r="102" spans="3:21" ht="12.75"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</row>
    <row r="103" spans="3:21" ht="12.75"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</row>
    <row r="104" spans="3:21" ht="12.75"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</row>
    <row r="105" spans="3:21" ht="12.75"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</row>
    <row r="106" spans="3:21" ht="12.75"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</row>
    <row r="107" spans="3:21" ht="12.75"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</row>
    <row r="108" spans="3:21" ht="12.75"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</row>
    <row r="109" spans="3:21" ht="12.75"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</row>
    <row r="110" spans="3:21" ht="12.75"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</row>
    <row r="111" spans="3:21" ht="12.75"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</row>
    <row r="112" spans="3:21" ht="12.75"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</row>
    <row r="113" spans="3:21" ht="12.75"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</row>
    <row r="114" spans="3:21" ht="12.75"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</row>
  </sheetData>
  <mergeCells count="19">
    <mergeCell ref="D29:F29"/>
    <mergeCell ref="D30:F30"/>
    <mergeCell ref="D31:F31"/>
    <mergeCell ref="D32:F32"/>
    <mergeCell ref="A8:A9"/>
    <mergeCell ref="D8:F8"/>
    <mergeCell ref="D9:F9"/>
    <mergeCell ref="D27:F27"/>
    <mergeCell ref="A27:A28"/>
    <mergeCell ref="D41:F41"/>
    <mergeCell ref="D28:F28"/>
    <mergeCell ref="D33:F33"/>
    <mergeCell ref="D34:F34"/>
    <mergeCell ref="D35:F35"/>
    <mergeCell ref="D36:F36"/>
    <mergeCell ref="D37:F37"/>
    <mergeCell ref="D38:F38"/>
    <mergeCell ref="D39:F39"/>
    <mergeCell ref="D40:F40"/>
  </mergeCells>
  <printOptions/>
  <pageMargins left="0.5" right="0.5" top="0.5" bottom="0.5" header="0.5" footer="0.5"/>
  <pageSetup fitToHeight="1" fitToWidth="1" horizontalDpi="600" verticalDpi="600" orientation="landscape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CF114"/>
  <sheetViews>
    <sheetView workbookViewId="0" topLeftCell="A1">
      <selection activeCell="D3" sqref="D3"/>
    </sheetView>
  </sheetViews>
  <sheetFormatPr defaultColWidth="9.140625" defaultRowHeight="12.75"/>
  <cols>
    <col min="1" max="2" width="6.8515625" style="0" customWidth="1"/>
    <col min="3" max="3" width="7.57421875" style="0" customWidth="1"/>
    <col min="4" max="4" width="3.7109375" style="0" customWidth="1"/>
    <col min="5" max="5" width="2.421875" style="0" customWidth="1"/>
    <col min="6" max="6" width="3.7109375" style="0" customWidth="1"/>
    <col min="7" max="7" width="15.421875" style="0" customWidth="1"/>
    <col min="8" max="8" width="6.00390625" style="0" hidden="1" customWidth="1"/>
    <col min="9" max="9" width="7.57421875" style="0" bestFit="1" customWidth="1"/>
    <col min="10" max="10" width="8.8515625" style="0" bestFit="1" customWidth="1"/>
    <col min="11" max="11" width="8.7109375" style="0" bestFit="1" customWidth="1"/>
    <col min="12" max="12" width="9.28125" style="0" bestFit="1" customWidth="1"/>
    <col min="13" max="13" width="7.140625" style="0" customWidth="1"/>
    <col min="14" max="14" width="6.00390625" style="0" bestFit="1" customWidth="1"/>
    <col min="15" max="15" width="6.28125" style="0" bestFit="1" customWidth="1"/>
    <col min="16" max="16" width="7.140625" style="0" bestFit="1" customWidth="1"/>
    <col min="17" max="17" width="7.57421875" style="0" bestFit="1" customWidth="1"/>
    <col min="18" max="18" width="6.00390625" style="0" bestFit="1" customWidth="1"/>
    <col min="19" max="19" width="5.28125" style="0" bestFit="1" customWidth="1"/>
    <col min="20" max="20" width="6.00390625" style="0" bestFit="1" customWidth="1"/>
  </cols>
  <sheetData>
    <row r="1" spans="1:84" ht="12.75">
      <c r="A1" s="15" t="s">
        <v>0</v>
      </c>
      <c r="B1" s="15"/>
      <c r="C1" s="1" t="s">
        <v>59</v>
      </c>
      <c r="D1" s="1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</row>
    <row r="2" spans="1:84" ht="12.75">
      <c r="A2" s="15" t="s">
        <v>24</v>
      </c>
      <c r="B2" s="15"/>
      <c r="C2" s="1"/>
      <c r="D2" s="16"/>
      <c r="E2" s="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</row>
    <row r="3" spans="1:84" ht="12.75">
      <c r="A3" s="15" t="s">
        <v>1</v>
      </c>
      <c r="B3" s="15"/>
      <c r="C3" s="1"/>
      <c r="D3" s="1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</row>
    <row r="4" spans="1:84" ht="12.75">
      <c r="A4" s="15" t="s">
        <v>2</v>
      </c>
      <c r="B4" s="15"/>
      <c r="C4" s="1"/>
      <c r="D4" s="16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</row>
    <row r="5" spans="1:84" ht="12.75">
      <c r="A5" s="15"/>
      <c r="B5" s="1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</row>
    <row r="6" spans="1:84" ht="12.75">
      <c r="A6" s="15" t="s">
        <v>3</v>
      </c>
      <c r="B6" s="15"/>
      <c r="C6" s="1"/>
      <c r="D6" s="1" t="s">
        <v>60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</row>
    <row r="7" spans="1:84" ht="12.75">
      <c r="A7" s="7"/>
      <c r="B7" s="7"/>
      <c r="C7" s="7"/>
      <c r="D7" s="18"/>
      <c r="E7" s="18"/>
      <c r="F7" s="18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</row>
    <row r="8" spans="1:84" ht="13.5">
      <c r="A8" s="78" t="s">
        <v>4</v>
      </c>
      <c r="B8" s="19" t="s">
        <v>28</v>
      </c>
      <c r="C8" s="20" t="s">
        <v>5</v>
      </c>
      <c r="D8" s="80" t="s">
        <v>10</v>
      </c>
      <c r="E8" s="80"/>
      <c r="F8" s="80"/>
      <c r="G8" s="20" t="s">
        <v>37</v>
      </c>
      <c r="H8" s="21"/>
      <c r="I8" s="21" t="s">
        <v>38</v>
      </c>
      <c r="J8" s="22" t="s">
        <v>11</v>
      </c>
      <c r="K8" s="23" t="s">
        <v>7</v>
      </c>
      <c r="L8" s="24" t="s">
        <v>9</v>
      </c>
      <c r="M8" s="21" t="s">
        <v>14</v>
      </c>
      <c r="N8" s="25" t="s">
        <v>39</v>
      </c>
      <c r="O8" s="25" t="s">
        <v>40</v>
      </c>
      <c r="P8" s="20" t="s">
        <v>41</v>
      </c>
      <c r="Q8" s="20" t="s">
        <v>42</v>
      </c>
      <c r="R8" s="21" t="s">
        <v>43</v>
      </c>
      <c r="S8" s="20" t="s">
        <v>18</v>
      </c>
      <c r="T8" s="20" t="s">
        <v>44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</row>
    <row r="9" spans="1:84" ht="15" thickBot="1">
      <c r="A9" s="79"/>
      <c r="B9" s="26" t="s">
        <v>29</v>
      </c>
      <c r="C9" s="27" t="s">
        <v>17</v>
      </c>
      <c r="D9" s="76" t="s">
        <v>8</v>
      </c>
      <c r="E9" s="76"/>
      <c r="F9" s="76"/>
      <c r="G9" s="27" t="s">
        <v>45</v>
      </c>
      <c r="H9" s="28"/>
      <c r="I9" s="29" t="s">
        <v>19</v>
      </c>
      <c r="J9" s="30" t="s">
        <v>46</v>
      </c>
      <c r="K9" s="31" t="s">
        <v>12</v>
      </c>
      <c r="L9" s="32" t="s">
        <v>46</v>
      </c>
      <c r="M9" s="28" t="s">
        <v>15</v>
      </c>
      <c r="N9" s="33" t="s">
        <v>16</v>
      </c>
      <c r="O9" s="33" t="s">
        <v>16</v>
      </c>
      <c r="P9" s="27" t="s">
        <v>16</v>
      </c>
      <c r="Q9" s="27" t="s">
        <v>16</v>
      </c>
      <c r="R9" s="28" t="s">
        <v>16</v>
      </c>
      <c r="S9" s="27" t="s">
        <v>6</v>
      </c>
      <c r="T9" s="27" t="s">
        <v>16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</row>
    <row r="10" spans="1:84" ht="13.5" thickTop="1">
      <c r="A10" s="59" t="s">
        <v>13</v>
      </c>
      <c r="B10" s="59" t="s">
        <v>13</v>
      </c>
      <c r="C10" s="59">
        <v>0</v>
      </c>
      <c r="D10" s="59">
        <v>0</v>
      </c>
      <c r="E10" s="59"/>
      <c r="F10" s="59">
        <v>0</v>
      </c>
      <c r="G10" s="59">
        <v>0</v>
      </c>
      <c r="H10" s="59"/>
      <c r="I10" s="59">
        <v>0</v>
      </c>
      <c r="J10" s="59">
        <v>0</v>
      </c>
      <c r="K10" s="60">
        <f>IF(G10*I10&gt;=400,IF(B10="Roof",0,IF(0.25+15/SQRT(G10*I10)&lt;0.4,0.4,0.25+15/SQRT(G10*I10))),0)</f>
        <v>0</v>
      </c>
      <c r="L10" s="61">
        <f aca="true" t="shared" si="0" ref="L10:L22">IF(K10&gt;0,J10*K10,J10)</f>
        <v>0</v>
      </c>
      <c r="M10" s="59">
        <v>0</v>
      </c>
      <c r="N10" s="59">
        <f aca="true" t="shared" si="1" ref="N10:N22">0.15*M10/12*G10</f>
        <v>0</v>
      </c>
      <c r="O10" s="59"/>
      <c r="P10" s="59"/>
      <c r="Q10" s="59">
        <v>0</v>
      </c>
      <c r="R10" s="59">
        <f>0.15*D10*F10/144*C10</f>
        <v>0</v>
      </c>
      <c r="S10" s="59">
        <v>0</v>
      </c>
      <c r="T10" s="59">
        <f aca="true" t="shared" si="2" ref="T10:T22">S10*G10/1000</f>
        <v>0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</row>
    <row r="11" spans="1:84" ht="12.75">
      <c r="A11" s="6" t="s">
        <v>35</v>
      </c>
      <c r="B11" s="6" t="s">
        <v>36</v>
      </c>
      <c r="C11" s="6">
        <v>15.66</v>
      </c>
      <c r="D11" s="6">
        <v>14</v>
      </c>
      <c r="E11" s="6"/>
      <c r="F11" s="6">
        <v>24</v>
      </c>
      <c r="G11" s="6">
        <v>242</v>
      </c>
      <c r="H11" s="6"/>
      <c r="I11" s="6">
        <v>2</v>
      </c>
      <c r="J11" s="6">
        <v>150</v>
      </c>
      <c r="K11" s="9">
        <f aca="true" t="shared" si="3" ref="K11:K22">IF(G11*I11&gt;=400,IF(B11="Roof",0,IF(0.25+15/SQRT(G11*I11)&lt;0.4,0.4,0.25+15/SQRT(G11*I11))),0)</f>
        <v>0.9318181818181818</v>
      </c>
      <c r="L11" s="10">
        <f t="shared" si="0"/>
        <v>139.77272727272725</v>
      </c>
      <c r="M11" s="6">
        <v>7</v>
      </c>
      <c r="N11" s="6">
        <f t="shared" si="1"/>
        <v>21.175</v>
      </c>
      <c r="O11" s="6"/>
      <c r="P11" s="6"/>
      <c r="Q11" s="6">
        <v>8</v>
      </c>
      <c r="R11" s="6">
        <f aca="true" t="shared" si="4" ref="R11:R20">0.15*D11*F11/144*C11</f>
        <v>5.481000000000001</v>
      </c>
      <c r="S11" s="6">
        <v>20</v>
      </c>
      <c r="T11" s="6">
        <f t="shared" si="2"/>
        <v>4.84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</row>
    <row r="12" spans="1:84" ht="12.75">
      <c r="A12" s="6">
        <v>8</v>
      </c>
      <c r="B12" s="6" t="s">
        <v>36</v>
      </c>
      <c r="C12" s="6">
        <v>14.66</v>
      </c>
      <c r="D12" s="6">
        <v>14</v>
      </c>
      <c r="E12" s="6"/>
      <c r="F12" s="6">
        <v>24</v>
      </c>
      <c r="G12" s="6">
        <v>242</v>
      </c>
      <c r="H12" s="6"/>
      <c r="I12" s="6">
        <v>2</v>
      </c>
      <c r="J12" s="6">
        <v>80</v>
      </c>
      <c r="K12" s="9">
        <f t="shared" si="3"/>
        <v>0.9318181818181818</v>
      </c>
      <c r="L12" s="10">
        <f t="shared" si="0"/>
        <v>74.54545454545455</v>
      </c>
      <c r="M12" s="6">
        <v>7</v>
      </c>
      <c r="N12" s="6">
        <f t="shared" si="1"/>
        <v>21.175</v>
      </c>
      <c r="O12" s="6"/>
      <c r="P12" s="6"/>
      <c r="Q12" s="6">
        <v>8</v>
      </c>
      <c r="R12" s="6">
        <f t="shared" si="4"/>
        <v>5.131</v>
      </c>
      <c r="S12" s="6">
        <v>20</v>
      </c>
      <c r="T12" s="6">
        <f t="shared" si="2"/>
        <v>4.84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</row>
    <row r="13" spans="1:84" ht="12.75">
      <c r="A13" s="6">
        <v>7</v>
      </c>
      <c r="B13" s="6" t="s">
        <v>36</v>
      </c>
      <c r="C13" s="6">
        <v>14</v>
      </c>
      <c r="D13" s="6">
        <v>14</v>
      </c>
      <c r="E13" s="6"/>
      <c r="F13" s="6">
        <v>24</v>
      </c>
      <c r="G13" s="6">
        <v>242</v>
      </c>
      <c r="H13" s="6"/>
      <c r="I13" s="6">
        <v>2</v>
      </c>
      <c r="J13" s="6">
        <v>80</v>
      </c>
      <c r="K13" s="9">
        <f t="shared" si="3"/>
        <v>0.9318181818181818</v>
      </c>
      <c r="L13" s="10">
        <f t="shared" si="0"/>
        <v>74.54545454545455</v>
      </c>
      <c r="M13" s="6">
        <v>7</v>
      </c>
      <c r="N13" s="6">
        <f t="shared" si="1"/>
        <v>21.175</v>
      </c>
      <c r="O13" s="6"/>
      <c r="P13" s="6"/>
      <c r="Q13" s="6">
        <v>8</v>
      </c>
      <c r="R13" s="6">
        <f t="shared" si="4"/>
        <v>4.9</v>
      </c>
      <c r="S13" s="6">
        <v>20</v>
      </c>
      <c r="T13" s="6">
        <f t="shared" si="2"/>
        <v>4.84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</row>
    <row r="14" spans="1:84" ht="12.75">
      <c r="A14" s="6">
        <v>6</v>
      </c>
      <c r="B14" s="6" t="s">
        <v>36</v>
      </c>
      <c r="C14" s="6">
        <v>14</v>
      </c>
      <c r="D14" s="6">
        <v>14</v>
      </c>
      <c r="E14" s="6"/>
      <c r="F14" s="6">
        <v>24</v>
      </c>
      <c r="G14" s="6">
        <v>242</v>
      </c>
      <c r="H14" s="6"/>
      <c r="I14" s="6">
        <v>2</v>
      </c>
      <c r="J14" s="6">
        <v>40</v>
      </c>
      <c r="K14" s="9">
        <f t="shared" si="3"/>
        <v>0.9318181818181818</v>
      </c>
      <c r="L14" s="10">
        <f t="shared" si="0"/>
        <v>37.27272727272727</v>
      </c>
      <c r="M14" s="6">
        <v>7</v>
      </c>
      <c r="N14" s="6">
        <f t="shared" si="1"/>
        <v>21.175</v>
      </c>
      <c r="O14" s="6"/>
      <c r="P14" s="6"/>
      <c r="Q14" s="6">
        <v>8</v>
      </c>
      <c r="R14" s="6">
        <f t="shared" si="4"/>
        <v>4.9</v>
      </c>
      <c r="S14" s="6">
        <v>20</v>
      </c>
      <c r="T14" s="6">
        <f t="shared" si="2"/>
        <v>4.84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</row>
    <row r="15" spans="1:84" ht="12.75">
      <c r="A15" s="6">
        <v>5</v>
      </c>
      <c r="B15" s="6" t="s">
        <v>36</v>
      </c>
      <c r="C15" s="6">
        <v>14</v>
      </c>
      <c r="D15" s="6">
        <v>14</v>
      </c>
      <c r="E15" s="6"/>
      <c r="F15" s="6">
        <v>24</v>
      </c>
      <c r="G15" s="6">
        <v>242</v>
      </c>
      <c r="H15" s="6"/>
      <c r="I15" s="6">
        <v>2</v>
      </c>
      <c r="J15" s="6">
        <v>40</v>
      </c>
      <c r="K15" s="9">
        <f t="shared" si="3"/>
        <v>0.9318181818181818</v>
      </c>
      <c r="L15" s="10">
        <f t="shared" si="0"/>
        <v>37.27272727272727</v>
      </c>
      <c r="M15" s="6">
        <v>7</v>
      </c>
      <c r="N15" s="6">
        <f t="shared" si="1"/>
        <v>21.175</v>
      </c>
      <c r="O15" s="6"/>
      <c r="P15" s="6"/>
      <c r="Q15" s="6">
        <v>8</v>
      </c>
      <c r="R15" s="6">
        <f t="shared" si="4"/>
        <v>4.9</v>
      </c>
      <c r="S15" s="6">
        <v>20</v>
      </c>
      <c r="T15" s="6">
        <f t="shared" si="2"/>
        <v>4.84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</row>
    <row r="16" spans="1:84" ht="12.75">
      <c r="A16" s="6">
        <v>4</v>
      </c>
      <c r="B16" s="6" t="s">
        <v>36</v>
      </c>
      <c r="C16" s="6">
        <v>14</v>
      </c>
      <c r="D16" s="6">
        <v>14</v>
      </c>
      <c r="E16" s="6"/>
      <c r="F16" s="6">
        <v>24</v>
      </c>
      <c r="G16" s="6">
        <v>242</v>
      </c>
      <c r="H16" s="6"/>
      <c r="I16" s="6">
        <v>2</v>
      </c>
      <c r="J16" s="6">
        <v>40</v>
      </c>
      <c r="K16" s="9">
        <f t="shared" si="3"/>
        <v>0.9318181818181818</v>
      </c>
      <c r="L16" s="10">
        <f t="shared" si="0"/>
        <v>37.27272727272727</v>
      </c>
      <c r="M16" s="6">
        <v>7</v>
      </c>
      <c r="N16" s="6">
        <f t="shared" si="1"/>
        <v>21.175</v>
      </c>
      <c r="O16" s="6"/>
      <c r="P16" s="6"/>
      <c r="Q16" s="6">
        <v>8</v>
      </c>
      <c r="R16" s="6">
        <f t="shared" si="4"/>
        <v>4.9</v>
      </c>
      <c r="S16" s="6">
        <v>20</v>
      </c>
      <c r="T16" s="6">
        <f t="shared" si="2"/>
        <v>4.84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</row>
    <row r="17" spans="1:84" ht="12.75">
      <c r="A17" s="6">
        <v>3</v>
      </c>
      <c r="B17" s="6" t="s">
        <v>36</v>
      </c>
      <c r="C17" s="6">
        <v>14</v>
      </c>
      <c r="D17" s="6">
        <v>14</v>
      </c>
      <c r="E17" s="6"/>
      <c r="F17" s="6">
        <v>24</v>
      </c>
      <c r="G17" s="6">
        <v>242</v>
      </c>
      <c r="H17" s="6"/>
      <c r="I17" s="6">
        <v>2</v>
      </c>
      <c r="J17" s="6">
        <v>40</v>
      </c>
      <c r="K17" s="9">
        <f t="shared" si="3"/>
        <v>0.9318181818181818</v>
      </c>
      <c r="L17" s="10">
        <f t="shared" si="0"/>
        <v>37.27272727272727</v>
      </c>
      <c r="M17" s="6">
        <v>8</v>
      </c>
      <c r="N17" s="6">
        <f t="shared" si="1"/>
        <v>24.2</v>
      </c>
      <c r="O17" s="6"/>
      <c r="P17" s="6"/>
      <c r="Q17" s="6">
        <v>8</v>
      </c>
      <c r="R17" s="6">
        <f t="shared" si="4"/>
        <v>4.9</v>
      </c>
      <c r="S17" s="6">
        <v>20</v>
      </c>
      <c r="T17" s="6">
        <f t="shared" si="2"/>
        <v>4.84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</row>
    <row r="18" spans="1:84" ht="12.75">
      <c r="A18" s="6">
        <v>2</v>
      </c>
      <c r="B18" s="6" t="s">
        <v>36</v>
      </c>
      <c r="C18" s="6">
        <v>14</v>
      </c>
      <c r="D18" s="6">
        <v>14</v>
      </c>
      <c r="E18" s="6"/>
      <c r="F18" s="6">
        <v>24</v>
      </c>
      <c r="G18" s="6">
        <v>242</v>
      </c>
      <c r="H18" s="6"/>
      <c r="I18" s="6">
        <v>2</v>
      </c>
      <c r="J18" s="6">
        <v>80</v>
      </c>
      <c r="K18" s="9">
        <f t="shared" si="3"/>
        <v>0.9318181818181818</v>
      </c>
      <c r="L18" s="10">
        <f t="shared" si="0"/>
        <v>74.54545454545455</v>
      </c>
      <c r="M18" s="6">
        <v>8</v>
      </c>
      <c r="N18" s="6">
        <f t="shared" si="1"/>
        <v>24.2</v>
      </c>
      <c r="O18" s="6"/>
      <c r="P18" s="6"/>
      <c r="Q18" s="6">
        <v>8</v>
      </c>
      <c r="R18" s="6">
        <f t="shared" si="4"/>
        <v>4.9</v>
      </c>
      <c r="S18" s="6">
        <v>20</v>
      </c>
      <c r="T18" s="6">
        <f t="shared" si="2"/>
        <v>4.84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</row>
    <row r="19" spans="1:84" ht="12.75">
      <c r="A19" s="6">
        <v>1</v>
      </c>
      <c r="B19" s="6" t="s">
        <v>36</v>
      </c>
      <c r="C19" s="6">
        <v>20</v>
      </c>
      <c r="D19" s="6">
        <v>14</v>
      </c>
      <c r="E19" s="6"/>
      <c r="F19" s="6">
        <v>24</v>
      </c>
      <c r="G19" s="6">
        <v>80</v>
      </c>
      <c r="H19" s="6"/>
      <c r="I19" s="6">
        <v>2</v>
      </c>
      <c r="J19" s="6">
        <v>100</v>
      </c>
      <c r="K19" s="9">
        <f t="shared" si="3"/>
        <v>0</v>
      </c>
      <c r="L19" s="10">
        <f t="shared" si="0"/>
        <v>100</v>
      </c>
      <c r="M19" s="6">
        <v>8</v>
      </c>
      <c r="N19" s="6">
        <f t="shared" si="1"/>
        <v>7.999999999999999</v>
      </c>
      <c r="O19" s="6"/>
      <c r="P19" s="6"/>
      <c r="Q19" s="6">
        <v>8</v>
      </c>
      <c r="R19" s="6">
        <f t="shared" si="4"/>
        <v>7.000000000000001</v>
      </c>
      <c r="S19" s="6">
        <v>20</v>
      </c>
      <c r="T19" s="6">
        <f t="shared" si="2"/>
        <v>1.6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</row>
    <row r="20" spans="1:84" ht="12.75">
      <c r="A20" s="62" t="s">
        <v>56</v>
      </c>
      <c r="B20" s="62" t="s">
        <v>36</v>
      </c>
      <c r="C20" s="62">
        <v>0</v>
      </c>
      <c r="D20" s="62">
        <v>0</v>
      </c>
      <c r="E20" s="62"/>
      <c r="F20" s="62">
        <v>0</v>
      </c>
      <c r="G20" s="62">
        <v>0</v>
      </c>
      <c r="H20" s="62"/>
      <c r="I20" s="62">
        <v>0</v>
      </c>
      <c r="J20" s="62">
        <v>0</v>
      </c>
      <c r="K20" s="63">
        <f t="shared" si="3"/>
        <v>0</v>
      </c>
      <c r="L20" s="64">
        <f t="shared" si="0"/>
        <v>0</v>
      </c>
      <c r="M20" s="62">
        <v>0</v>
      </c>
      <c r="N20" s="62">
        <f t="shared" si="1"/>
        <v>0</v>
      </c>
      <c r="O20" s="62"/>
      <c r="P20" s="62"/>
      <c r="Q20" s="62">
        <v>0</v>
      </c>
      <c r="R20" s="62">
        <f t="shared" si="4"/>
        <v>0</v>
      </c>
      <c r="S20" s="62">
        <v>0</v>
      </c>
      <c r="T20" s="62">
        <f t="shared" si="2"/>
        <v>0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</row>
    <row r="21" spans="1:84" ht="12.75">
      <c r="A21" s="8" t="s">
        <v>57</v>
      </c>
      <c r="B21" s="8" t="s">
        <v>36</v>
      </c>
      <c r="C21" s="8">
        <v>10.5</v>
      </c>
      <c r="D21" s="8">
        <v>14</v>
      </c>
      <c r="E21" s="8"/>
      <c r="F21" s="8">
        <v>24</v>
      </c>
      <c r="G21" s="8">
        <v>80</v>
      </c>
      <c r="H21" s="8"/>
      <c r="I21" s="8">
        <v>2</v>
      </c>
      <c r="J21" s="8">
        <v>100</v>
      </c>
      <c r="K21" s="55">
        <f t="shared" si="3"/>
        <v>0</v>
      </c>
      <c r="L21" s="56">
        <f t="shared" si="0"/>
        <v>100</v>
      </c>
      <c r="M21" s="8">
        <v>5</v>
      </c>
      <c r="N21" s="8">
        <f t="shared" si="1"/>
        <v>5</v>
      </c>
      <c r="O21" s="8"/>
      <c r="P21" s="8"/>
      <c r="Q21" s="8">
        <v>0</v>
      </c>
      <c r="R21" s="8">
        <f>0.15*D21*F21/144*C21</f>
        <v>3.6750000000000003</v>
      </c>
      <c r="S21" s="8">
        <v>20</v>
      </c>
      <c r="T21" s="8">
        <f t="shared" si="2"/>
        <v>1.6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</row>
    <row r="22" spans="1:84" ht="12.75">
      <c r="A22" s="8" t="s">
        <v>58</v>
      </c>
      <c r="B22" s="8" t="s">
        <v>36</v>
      </c>
      <c r="C22" s="8">
        <v>10</v>
      </c>
      <c r="D22" s="8">
        <v>14</v>
      </c>
      <c r="E22" s="8"/>
      <c r="F22" s="8">
        <v>24</v>
      </c>
      <c r="G22" s="8">
        <v>80</v>
      </c>
      <c r="H22" s="8"/>
      <c r="I22" s="8">
        <v>2</v>
      </c>
      <c r="J22" s="8">
        <v>40</v>
      </c>
      <c r="K22" s="55">
        <f t="shared" si="3"/>
        <v>0</v>
      </c>
      <c r="L22" s="56">
        <f t="shared" si="0"/>
        <v>40</v>
      </c>
      <c r="M22" s="8">
        <v>5</v>
      </c>
      <c r="N22" s="8">
        <f t="shared" si="1"/>
        <v>5</v>
      </c>
      <c r="O22" s="8"/>
      <c r="P22" s="8"/>
      <c r="Q22" s="8">
        <v>0</v>
      </c>
      <c r="R22" s="8">
        <f>0.15*D22*F22/144*C22</f>
        <v>3.5000000000000004</v>
      </c>
      <c r="S22" s="8">
        <v>20</v>
      </c>
      <c r="T22" s="8">
        <f t="shared" si="2"/>
        <v>1.6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</row>
    <row r="23" spans="1:84" ht="12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</row>
    <row r="24" spans="21:84" ht="12.75"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</row>
    <row r="25" spans="21:84" ht="12.75"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</row>
    <row r="26" spans="21:84" ht="12.75"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</row>
    <row r="27" spans="1:84" ht="13.5">
      <c r="A27" s="84" t="s">
        <v>4</v>
      </c>
      <c r="B27" s="21" t="s">
        <v>47</v>
      </c>
      <c r="C27" s="35" t="s">
        <v>48</v>
      </c>
      <c r="D27" s="81" t="s">
        <v>49</v>
      </c>
      <c r="E27" s="82"/>
      <c r="F27" s="83"/>
      <c r="G27" s="38" t="s">
        <v>50</v>
      </c>
      <c r="H27" s="36"/>
      <c r="I27" s="37" t="s">
        <v>51</v>
      </c>
      <c r="J27" s="39" t="s">
        <v>52</v>
      </c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</row>
    <row r="28" spans="1:84" ht="13.5" thickBot="1">
      <c r="A28" s="85"/>
      <c r="B28" s="28" t="s">
        <v>16</v>
      </c>
      <c r="C28" s="41" t="s">
        <v>16</v>
      </c>
      <c r="D28" s="75" t="s">
        <v>16</v>
      </c>
      <c r="E28" s="76"/>
      <c r="F28" s="77"/>
      <c r="G28" s="43" t="s">
        <v>16</v>
      </c>
      <c r="H28" s="28"/>
      <c r="I28" s="42" t="s">
        <v>16</v>
      </c>
      <c r="J28" s="27" t="s">
        <v>16</v>
      </c>
      <c r="K28" s="44"/>
      <c r="L28" s="45" t="s">
        <v>53</v>
      </c>
      <c r="M28" s="2"/>
      <c r="N28" s="2"/>
      <c r="O28" s="2"/>
      <c r="P28" s="2"/>
      <c r="Q28" s="34"/>
      <c r="R28" s="2"/>
      <c r="S28" s="2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</row>
    <row r="29" spans="1:84" ht="13.5" thickTop="1">
      <c r="A29" s="5" t="s">
        <v>13</v>
      </c>
      <c r="B29" s="51">
        <f aca="true" t="shared" si="5" ref="B29:B41">L10*G10/1000</f>
        <v>0</v>
      </c>
      <c r="C29" s="52">
        <f aca="true" t="shared" si="6" ref="C29:C41">(N10+O10+P10+Q10+R10+T10)</f>
        <v>0</v>
      </c>
      <c r="D29" s="86">
        <f>B29</f>
        <v>0</v>
      </c>
      <c r="E29" s="87"/>
      <c r="F29" s="87"/>
      <c r="G29" s="52">
        <f>C29</f>
        <v>0</v>
      </c>
      <c r="H29" s="54"/>
      <c r="I29" s="53">
        <f aca="true" t="shared" si="7" ref="I29:I37">D29+G29</f>
        <v>0</v>
      </c>
      <c r="J29" s="51">
        <f>1.2*G29+1.6*D29</f>
        <v>0</v>
      </c>
      <c r="K29" s="34"/>
      <c r="L29" s="45" t="s">
        <v>21</v>
      </c>
      <c r="M29" s="3"/>
      <c r="N29" s="3"/>
      <c r="O29" s="3"/>
      <c r="P29" s="45">
        <v>4</v>
      </c>
      <c r="Q29" s="34"/>
      <c r="R29" s="3"/>
      <c r="S29" s="3"/>
      <c r="T29" s="4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</row>
    <row r="30" spans="1:84" ht="12.75">
      <c r="A30" s="6" t="s">
        <v>35</v>
      </c>
      <c r="B30" s="9">
        <f t="shared" si="5"/>
        <v>33.824999999999996</v>
      </c>
      <c r="C30" s="11">
        <f t="shared" si="6"/>
        <v>39.495999999999995</v>
      </c>
      <c r="D30" s="72">
        <f aca="true" t="shared" si="8" ref="D30:D37">D29+B30</f>
        <v>33.824999999999996</v>
      </c>
      <c r="E30" s="73"/>
      <c r="F30" s="74"/>
      <c r="G30" s="11">
        <f aca="true" t="shared" si="9" ref="G30:G37">G29+C30</f>
        <v>39.495999999999995</v>
      </c>
      <c r="H30" s="13"/>
      <c r="I30" s="12">
        <f t="shared" si="7"/>
        <v>73.321</v>
      </c>
      <c r="J30" s="9">
        <f aca="true" t="shared" si="10" ref="J30:J41">1.2*G30+1.6*D30</f>
        <v>101.5152</v>
      </c>
      <c r="K30" s="34"/>
      <c r="L30" s="45" t="s">
        <v>22</v>
      </c>
      <c r="M30" s="3"/>
      <c r="N30" s="3"/>
      <c r="O30" s="3"/>
      <c r="P30" s="45">
        <v>4</v>
      </c>
      <c r="Q30" s="34"/>
      <c r="R30" s="45"/>
      <c r="S30" s="3"/>
      <c r="T30" s="4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</row>
    <row r="31" spans="1:84" ht="12.75">
      <c r="A31" s="6">
        <v>9</v>
      </c>
      <c r="B31" s="9">
        <f t="shared" si="5"/>
        <v>18.04</v>
      </c>
      <c r="C31" s="11">
        <f t="shared" si="6"/>
        <v>39.146</v>
      </c>
      <c r="D31" s="72">
        <f t="shared" si="8"/>
        <v>51.864999999999995</v>
      </c>
      <c r="E31" s="73"/>
      <c r="F31" s="74"/>
      <c r="G31" s="11">
        <f t="shared" si="9"/>
        <v>78.642</v>
      </c>
      <c r="H31" s="13"/>
      <c r="I31" s="12">
        <f t="shared" si="7"/>
        <v>130.507</v>
      </c>
      <c r="J31" s="9">
        <f t="shared" si="10"/>
        <v>177.3544</v>
      </c>
      <c r="K31" s="34"/>
      <c r="L31" s="45" t="s">
        <v>23</v>
      </c>
      <c r="M31" s="3"/>
      <c r="N31" s="3"/>
      <c r="O31" s="3"/>
      <c r="P31" s="45">
        <v>3</v>
      </c>
      <c r="Q31" s="34"/>
      <c r="R31" s="45"/>
      <c r="S31" s="3"/>
      <c r="T31" s="4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</row>
    <row r="32" spans="1:84" ht="12.75">
      <c r="A32" s="6">
        <f aca="true" t="shared" si="11" ref="A32:A40">A13</f>
        <v>7</v>
      </c>
      <c r="B32" s="9">
        <f t="shared" si="5"/>
        <v>18.04</v>
      </c>
      <c r="C32" s="11">
        <f t="shared" si="6"/>
        <v>38.915000000000006</v>
      </c>
      <c r="D32" s="72">
        <f t="shared" si="8"/>
        <v>69.905</v>
      </c>
      <c r="E32" s="73"/>
      <c r="F32" s="74"/>
      <c r="G32" s="11">
        <f t="shared" si="9"/>
        <v>117.557</v>
      </c>
      <c r="H32" s="13"/>
      <c r="I32" s="12">
        <f t="shared" si="7"/>
        <v>187.462</v>
      </c>
      <c r="J32" s="9">
        <f t="shared" si="10"/>
        <v>252.9164</v>
      </c>
      <c r="K32" s="34"/>
      <c r="L32" s="45" t="s">
        <v>20</v>
      </c>
      <c r="M32" s="3"/>
      <c r="N32" s="3"/>
      <c r="O32" s="3"/>
      <c r="P32" s="45">
        <v>2</v>
      </c>
      <c r="Q32" s="34"/>
      <c r="R32" s="45"/>
      <c r="S32" s="3"/>
      <c r="T32" s="4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</row>
    <row r="33" spans="1:84" ht="12.75">
      <c r="A33" s="6">
        <f t="shared" si="11"/>
        <v>6</v>
      </c>
      <c r="B33" s="9">
        <f t="shared" si="5"/>
        <v>9.02</v>
      </c>
      <c r="C33" s="11">
        <f t="shared" si="6"/>
        <v>38.915000000000006</v>
      </c>
      <c r="D33" s="72">
        <f>D32+B33</f>
        <v>78.925</v>
      </c>
      <c r="E33" s="73"/>
      <c r="F33" s="74"/>
      <c r="G33" s="11">
        <f t="shared" si="9"/>
        <v>156.472</v>
      </c>
      <c r="H33" s="13"/>
      <c r="I33" s="12">
        <f>D33+G33</f>
        <v>235.397</v>
      </c>
      <c r="J33" s="9">
        <f>1.2*G33+1.6*D33</f>
        <v>314.0464</v>
      </c>
      <c r="K33" s="34"/>
      <c r="L33" s="45"/>
      <c r="M33" s="3"/>
      <c r="N33" s="3"/>
      <c r="O33" s="3"/>
      <c r="P33" s="3"/>
      <c r="Q33" s="34"/>
      <c r="R33" s="45"/>
      <c r="S33" s="3"/>
      <c r="T33" s="4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</row>
    <row r="34" spans="1:84" ht="12.75">
      <c r="A34" s="6">
        <f t="shared" si="11"/>
        <v>5</v>
      </c>
      <c r="B34" s="9">
        <f t="shared" si="5"/>
        <v>9.02</v>
      </c>
      <c r="C34" s="11">
        <f t="shared" si="6"/>
        <v>38.915000000000006</v>
      </c>
      <c r="D34" s="72">
        <f>D33+B34</f>
        <v>87.945</v>
      </c>
      <c r="E34" s="73"/>
      <c r="F34" s="74"/>
      <c r="G34" s="11">
        <f t="shared" si="9"/>
        <v>195.387</v>
      </c>
      <c r="H34" s="13"/>
      <c r="I34" s="12">
        <f t="shared" si="7"/>
        <v>283.332</v>
      </c>
      <c r="J34" s="9">
        <f t="shared" si="10"/>
        <v>375.17639999999994</v>
      </c>
      <c r="K34" s="34"/>
      <c r="L34" s="45" t="s">
        <v>30</v>
      </c>
      <c r="M34" s="3"/>
      <c r="N34" s="3"/>
      <c r="O34" s="3"/>
      <c r="P34" s="3"/>
      <c r="Q34" s="34"/>
      <c r="R34" s="45"/>
      <c r="S34" s="3"/>
      <c r="T34" s="4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</row>
    <row r="35" spans="1:84" ht="12.75">
      <c r="A35" s="6">
        <f t="shared" si="11"/>
        <v>4</v>
      </c>
      <c r="B35" s="9">
        <f t="shared" si="5"/>
        <v>9.02</v>
      </c>
      <c r="C35" s="11">
        <f t="shared" si="6"/>
        <v>38.915000000000006</v>
      </c>
      <c r="D35" s="72">
        <f t="shared" si="8"/>
        <v>96.96499999999999</v>
      </c>
      <c r="E35" s="73"/>
      <c r="F35" s="74"/>
      <c r="G35" s="11">
        <f t="shared" si="9"/>
        <v>234.30200000000002</v>
      </c>
      <c r="H35" s="13"/>
      <c r="I35" s="12">
        <f t="shared" si="7"/>
        <v>331.267</v>
      </c>
      <c r="J35" s="9">
        <f t="shared" si="10"/>
        <v>436.3064</v>
      </c>
      <c r="K35" s="34"/>
      <c r="L35" s="45" t="s">
        <v>54</v>
      </c>
      <c r="M35" s="3"/>
      <c r="N35" s="3"/>
      <c r="O35" s="3"/>
      <c r="P35" s="3"/>
      <c r="Q35" s="34"/>
      <c r="R35" s="3"/>
      <c r="S35" s="3"/>
      <c r="T35" s="4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</row>
    <row r="36" spans="1:84" ht="12.75">
      <c r="A36" s="6">
        <f t="shared" si="11"/>
        <v>3</v>
      </c>
      <c r="B36" s="9">
        <f t="shared" si="5"/>
        <v>9.02</v>
      </c>
      <c r="C36" s="11">
        <f t="shared" si="6"/>
        <v>41.94</v>
      </c>
      <c r="D36" s="72">
        <f t="shared" si="8"/>
        <v>105.98499999999999</v>
      </c>
      <c r="E36" s="73"/>
      <c r="F36" s="74"/>
      <c r="G36" s="11">
        <f t="shared" si="9"/>
        <v>276.242</v>
      </c>
      <c r="H36" s="13"/>
      <c r="I36" s="12">
        <f t="shared" si="7"/>
        <v>382.227</v>
      </c>
      <c r="J36" s="9">
        <f t="shared" si="10"/>
        <v>501.06640000000004</v>
      </c>
      <c r="K36" s="34"/>
      <c r="L36" s="45" t="s">
        <v>31</v>
      </c>
      <c r="M36" s="3"/>
      <c r="N36" s="3"/>
      <c r="O36" s="3"/>
      <c r="P36" s="3"/>
      <c r="Q36" s="34"/>
      <c r="R36" s="3"/>
      <c r="S36" s="3"/>
      <c r="T36" s="4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</row>
    <row r="37" spans="1:84" ht="12.75">
      <c r="A37" s="6">
        <f t="shared" si="11"/>
        <v>2</v>
      </c>
      <c r="B37" s="9">
        <f t="shared" si="5"/>
        <v>18.04</v>
      </c>
      <c r="C37" s="11">
        <f t="shared" si="6"/>
        <v>41.94</v>
      </c>
      <c r="D37" s="72">
        <f t="shared" si="8"/>
        <v>124.02499999999998</v>
      </c>
      <c r="E37" s="73"/>
      <c r="F37" s="74"/>
      <c r="G37" s="11">
        <f t="shared" si="9"/>
        <v>318.182</v>
      </c>
      <c r="H37" s="13"/>
      <c r="I37" s="12">
        <f t="shared" si="7"/>
        <v>442.207</v>
      </c>
      <c r="J37" s="9">
        <f t="shared" si="10"/>
        <v>580.2583999999999</v>
      </c>
      <c r="K37" s="34"/>
      <c r="L37" s="45" t="s">
        <v>32</v>
      </c>
      <c r="M37" s="3"/>
      <c r="N37" s="3"/>
      <c r="O37" s="3"/>
      <c r="P37" s="3"/>
      <c r="Q37" s="34"/>
      <c r="R37" s="3"/>
      <c r="S37" s="3"/>
      <c r="T37" s="4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</row>
    <row r="38" spans="1:84" ht="12.75">
      <c r="A38" s="6">
        <f t="shared" si="11"/>
        <v>1</v>
      </c>
      <c r="B38" s="9">
        <f t="shared" si="5"/>
        <v>8</v>
      </c>
      <c r="C38" s="11">
        <f t="shared" si="6"/>
        <v>24.6</v>
      </c>
      <c r="D38" s="72">
        <f>D37+B38</f>
        <v>132.02499999999998</v>
      </c>
      <c r="E38" s="73"/>
      <c r="F38" s="74"/>
      <c r="G38" s="11">
        <f>G37+C38</f>
        <v>342.78200000000004</v>
      </c>
      <c r="H38" s="13"/>
      <c r="I38" s="12">
        <f>D38+G38</f>
        <v>474.807</v>
      </c>
      <c r="J38" s="9">
        <f t="shared" si="10"/>
        <v>622.5784</v>
      </c>
      <c r="K38" s="34"/>
      <c r="L38" s="45" t="s">
        <v>33</v>
      </c>
      <c r="M38" s="3"/>
      <c r="N38" s="3"/>
      <c r="O38" s="3"/>
      <c r="P38" s="3"/>
      <c r="Q38" s="34"/>
      <c r="R38" s="3"/>
      <c r="S38" s="3"/>
      <c r="T38" s="4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</row>
    <row r="39" spans="1:84" ht="12.75">
      <c r="A39" s="6" t="str">
        <f t="shared" si="11"/>
        <v>P-2</v>
      </c>
      <c r="B39" s="9">
        <f t="shared" si="5"/>
        <v>0</v>
      </c>
      <c r="C39" s="11">
        <f t="shared" si="6"/>
        <v>0</v>
      </c>
      <c r="D39" s="72">
        <f>D38+B39</f>
        <v>132.02499999999998</v>
      </c>
      <c r="E39" s="73"/>
      <c r="F39" s="74"/>
      <c r="G39" s="11">
        <f>G38+C39</f>
        <v>342.78200000000004</v>
      </c>
      <c r="H39" s="13"/>
      <c r="I39" s="12">
        <f>D39+G39</f>
        <v>474.807</v>
      </c>
      <c r="J39" s="9">
        <f t="shared" si="10"/>
        <v>622.5784</v>
      </c>
      <c r="K39" s="34"/>
      <c r="L39" s="45" t="s">
        <v>34</v>
      </c>
      <c r="M39" s="34"/>
      <c r="N39" s="34"/>
      <c r="O39" s="34"/>
      <c r="P39" s="34"/>
      <c r="Q39" s="34"/>
      <c r="R39" s="3"/>
      <c r="S39" s="3"/>
      <c r="T39" s="4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</row>
    <row r="40" spans="1:84" ht="12.75">
      <c r="A40" s="6" t="str">
        <f t="shared" si="11"/>
        <v>P-3</v>
      </c>
      <c r="B40" s="9">
        <f t="shared" si="5"/>
        <v>8</v>
      </c>
      <c r="C40" s="11">
        <f t="shared" si="6"/>
        <v>10.275</v>
      </c>
      <c r="D40" s="72">
        <f>D39+B40</f>
        <v>140.02499999999998</v>
      </c>
      <c r="E40" s="73"/>
      <c r="F40" s="74"/>
      <c r="G40" s="11">
        <f>G39+C40</f>
        <v>353.057</v>
      </c>
      <c r="H40" s="14"/>
      <c r="I40" s="12">
        <f>D40+G40</f>
        <v>493.082</v>
      </c>
      <c r="J40" s="9">
        <f t="shared" si="10"/>
        <v>647.7084</v>
      </c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</row>
    <row r="41" spans="1:84" ht="12.75">
      <c r="A41" s="57" t="s">
        <v>58</v>
      </c>
      <c r="B41" s="9">
        <f t="shared" si="5"/>
        <v>3.2</v>
      </c>
      <c r="C41" s="11">
        <f t="shared" si="6"/>
        <v>10.1</v>
      </c>
      <c r="D41" s="72">
        <f>D40+B41</f>
        <v>143.22499999999997</v>
      </c>
      <c r="E41" s="73"/>
      <c r="F41" s="74"/>
      <c r="G41" s="11">
        <f>G40+C41</f>
        <v>363.15700000000004</v>
      </c>
      <c r="H41" s="34"/>
      <c r="I41" s="12">
        <f>D41+G41</f>
        <v>506.382</v>
      </c>
      <c r="J41" s="9">
        <f t="shared" si="10"/>
        <v>664.9484</v>
      </c>
      <c r="K41" s="2"/>
      <c r="L41" s="2"/>
      <c r="M41" s="2"/>
      <c r="N41" s="46"/>
      <c r="O41" s="34"/>
      <c r="P41" s="34"/>
      <c r="Q41" s="34"/>
      <c r="R41" s="34"/>
      <c r="S41" s="34"/>
      <c r="T41" s="34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</row>
    <row r="42" spans="1:84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</row>
    <row r="43" spans="14:84" ht="12.75">
      <c r="N43" s="34"/>
      <c r="O43" s="34"/>
      <c r="P43" s="34"/>
      <c r="Q43" s="34"/>
      <c r="R43" s="34"/>
      <c r="S43" s="34"/>
      <c r="T43" s="34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</row>
    <row r="44" spans="14:84" ht="12.75">
      <c r="N44" s="34"/>
      <c r="O44" s="34"/>
      <c r="P44" s="34"/>
      <c r="Q44" s="34"/>
      <c r="R44" s="34"/>
      <c r="S44" s="34"/>
      <c r="T44" s="34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</row>
    <row r="45" spans="1:84" ht="12.75">
      <c r="A45" s="47" t="s">
        <v>25</v>
      </c>
      <c r="B45" s="47"/>
      <c r="C45" s="2"/>
      <c r="D45" s="2"/>
      <c r="E45" s="2"/>
      <c r="F45" s="2"/>
      <c r="G45" s="2"/>
      <c r="H45" s="2"/>
      <c r="I45" s="2"/>
      <c r="J45" s="2"/>
      <c r="K45" s="2"/>
      <c r="L45" s="2"/>
      <c r="M45" s="34"/>
      <c r="N45" s="44"/>
      <c r="O45" s="44"/>
      <c r="P45" s="44"/>
      <c r="Q45" s="44"/>
      <c r="R45" s="44"/>
      <c r="S45" s="44"/>
      <c r="T45" s="44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</row>
    <row r="46" spans="1:21" ht="12.75">
      <c r="A46" s="46" t="s">
        <v>26</v>
      </c>
      <c r="B46" s="46"/>
      <c r="C46" s="2"/>
      <c r="D46" s="2"/>
      <c r="E46" s="2"/>
      <c r="F46" s="2"/>
      <c r="G46" s="2">
        <v>4000</v>
      </c>
      <c r="H46" s="2"/>
      <c r="I46" s="16"/>
      <c r="J46" s="16" t="s">
        <v>27</v>
      </c>
      <c r="K46" s="2"/>
      <c r="M46" s="13">
        <f>SQRT(G47)</f>
        <v>11.251466571074191</v>
      </c>
      <c r="N46" s="34"/>
      <c r="O46" s="34"/>
      <c r="P46" s="34"/>
      <c r="Q46" s="34"/>
      <c r="R46" s="34"/>
      <c r="S46" s="34"/>
      <c r="T46" s="34"/>
      <c r="U46" s="34"/>
    </row>
    <row r="47" spans="1:21" ht="15">
      <c r="A47" s="46" t="s">
        <v>55</v>
      </c>
      <c r="B47" s="46"/>
      <c r="C47" s="2"/>
      <c r="D47" s="2"/>
      <c r="E47" s="2"/>
      <c r="F47" s="2"/>
      <c r="G47" s="48">
        <f>I41*1000/G46</f>
        <v>126.5955</v>
      </c>
      <c r="H47" s="49"/>
      <c r="I47" s="16"/>
      <c r="J47" s="2"/>
      <c r="K47" s="2"/>
      <c r="L47" s="50"/>
      <c r="M47" s="44"/>
      <c r="N47" s="34"/>
      <c r="O47" s="34"/>
      <c r="P47" s="34"/>
      <c r="Q47" s="34"/>
      <c r="R47" s="34"/>
      <c r="S47" s="34"/>
      <c r="T47" s="34"/>
      <c r="U47" s="34"/>
    </row>
    <row r="48" spans="3:21" ht="12.75"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</row>
    <row r="49" spans="3:21" ht="12.75"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</row>
    <row r="50" spans="3:21" ht="12.75"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</row>
    <row r="51" spans="3:21" ht="12.75"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</row>
    <row r="52" spans="3:21" ht="12.75"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</row>
    <row r="53" spans="3:21" ht="12.75"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</row>
    <row r="54" spans="3:21" ht="12.75"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</row>
    <row r="55" spans="3:21" ht="12.75"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</row>
    <row r="56" spans="3:21" ht="12.75"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</row>
    <row r="57" spans="3:21" ht="12.75"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</row>
    <row r="58" spans="3:21" ht="12.75"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</row>
    <row r="59" spans="3:21" ht="12.75"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</row>
    <row r="60" spans="3:21" ht="12.75"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</row>
    <row r="61" spans="3:21" ht="12.75"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</row>
    <row r="62" spans="3:21" ht="12.75"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</row>
    <row r="63" spans="3:21" ht="12.75"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</row>
    <row r="64" spans="3:21" ht="12.75"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</row>
    <row r="65" spans="3:21" ht="12.75"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</row>
    <row r="66" spans="3:21" ht="12.75"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</row>
    <row r="67" spans="3:21" ht="12.75"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</row>
    <row r="68" spans="3:21" ht="12.75"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</row>
    <row r="69" spans="3:21" ht="12.75"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</row>
    <row r="70" spans="3:21" ht="12.75"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</row>
    <row r="71" spans="3:21" ht="12.75"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3:21" ht="12.75"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3:21" ht="12.75"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3:21" ht="12.75"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3:21" ht="12.75"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3:21" ht="12.75"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3:21" ht="12.75"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3:21" ht="12.75"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3:21" ht="12.75"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3:21" ht="12.75"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</row>
    <row r="81" spans="3:21" ht="12.75"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</row>
    <row r="82" spans="3:21" ht="12.75"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</row>
    <row r="83" spans="3:21" ht="12.75"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</row>
    <row r="84" spans="3:21" ht="12.75"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</row>
    <row r="85" spans="3:21" ht="12.75"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</row>
    <row r="86" spans="3:21" ht="12.75"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</row>
    <row r="87" spans="3:21" ht="12.75"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</row>
    <row r="88" spans="3:21" ht="12.75"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</row>
    <row r="89" spans="3:21" ht="12.75"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</row>
    <row r="90" spans="3:21" ht="12.75"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</row>
    <row r="91" spans="3:21" ht="12.75"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</row>
    <row r="92" spans="3:21" ht="12.75"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</row>
    <row r="93" spans="3:21" ht="12.75"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</row>
    <row r="94" spans="3:21" ht="12.75"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</row>
    <row r="95" spans="3:21" ht="12.75"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</row>
    <row r="96" spans="3:21" ht="12.75"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</row>
    <row r="97" spans="3:21" ht="12.75"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</row>
    <row r="98" spans="3:21" ht="12.75"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</row>
    <row r="99" spans="3:21" ht="12.75"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</row>
    <row r="100" spans="3:21" ht="12.75"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</row>
    <row r="101" spans="3:21" ht="12.75"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</row>
    <row r="102" spans="3:21" ht="12.75"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</row>
    <row r="103" spans="3:21" ht="12.75"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</row>
    <row r="104" spans="3:21" ht="12.75"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</row>
    <row r="105" spans="3:21" ht="12.75"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</row>
    <row r="106" spans="3:21" ht="12.75"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</row>
    <row r="107" spans="3:21" ht="12.75"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</row>
    <row r="108" spans="3:21" ht="12.75"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</row>
    <row r="109" spans="3:21" ht="12.75"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</row>
    <row r="110" spans="3:21" ht="12.75"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</row>
    <row r="111" spans="3:21" ht="12.75"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</row>
    <row r="112" spans="3:21" ht="12.75"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</row>
    <row r="113" spans="3:21" ht="12.75"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</row>
    <row r="114" spans="3:21" ht="12.75"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</row>
  </sheetData>
  <mergeCells count="19">
    <mergeCell ref="D41:F41"/>
    <mergeCell ref="D28:F28"/>
    <mergeCell ref="D33:F33"/>
    <mergeCell ref="D34:F34"/>
    <mergeCell ref="D35:F35"/>
    <mergeCell ref="D36:F36"/>
    <mergeCell ref="D37:F37"/>
    <mergeCell ref="D38:F38"/>
    <mergeCell ref="D39:F39"/>
    <mergeCell ref="D40:F40"/>
    <mergeCell ref="A8:A9"/>
    <mergeCell ref="D8:F8"/>
    <mergeCell ref="D9:F9"/>
    <mergeCell ref="D27:F27"/>
    <mergeCell ref="A27:A28"/>
    <mergeCell ref="D29:F29"/>
    <mergeCell ref="D30:F30"/>
    <mergeCell ref="D31:F31"/>
    <mergeCell ref="D32:F32"/>
  </mergeCells>
  <printOptions/>
  <pageMargins left="0.5" right="0.5" top="0.5" bottom="0.5" header="0.5" footer="0.5"/>
  <pageSetup fitToHeight="1" fitToWidth="1" horizontalDpi="600" verticalDpi="600" orientation="landscape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CF114"/>
  <sheetViews>
    <sheetView workbookViewId="0" topLeftCell="A1">
      <selection activeCell="I24" sqref="I24"/>
    </sheetView>
  </sheetViews>
  <sheetFormatPr defaultColWidth="9.140625" defaultRowHeight="12.75"/>
  <cols>
    <col min="1" max="2" width="6.8515625" style="0" customWidth="1"/>
    <col min="3" max="3" width="7.57421875" style="0" customWidth="1"/>
    <col min="4" max="4" width="3.7109375" style="0" customWidth="1"/>
    <col min="5" max="5" width="2.421875" style="0" customWidth="1"/>
    <col min="6" max="6" width="3.7109375" style="0" customWidth="1"/>
    <col min="7" max="7" width="15.421875" style="0" customWidth="1"/>
    <col min="8" max="8" width="6.00390625" style="0" hidden="1" customWidth="1"/>
    <col min="9" max="9" width="7.57421875" style="0" bestFit="1" customWidth="1"/>
    <col min="10" max="10" width="8.8515625" style="0" bestFit="1" customWidth="1"/>
    <col min="11" max="11" width="8.7109375" style="0" bestFit="1" customWidth="1"/>
    <col min="12" max="12" width="9.28125" style="0" bestFit="1" customWidth="1"/>
    <col min="13" max="13" width="7.140625" style="0" customWidth="1"/>
    <col min="14" max="14" width="6.00390625" style="0" bestFit="1" customWidth="1"/>
    <col min="15" max="15" width="6.28125" style="0" bestFit="1" customWidth="1"/>
    <col min="16" max="16" width="7.140625" style="0" bestFit="1" customWidth="1"/>
    <col min="17" max="17" width="7.57421875" style="0" bestFit="1" customWidth="1"/>
    <col min="18" max="18" width="6.00390625" style="0" bestFit="1" customWidth="1"/>
    <col min="19" max="19" width="5.28125" style="0" bestFit="1" customWidth="1"/>
    <col min="20" max="20" width="6.00390625" style="0" bestFit="1" customWidth="1"/>
  </cols>
  <sheetData>
    <row r="1" spans="1:84" ht="12.75">
      <c r="A1" s="15" t="s">
        <v>0</v>
      </c>
      <c r="B1" s="15"/>
      <c r="C1" s="1" t="s">
        <v>59</v>
      </c>
      <c r="D1" s="1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</row>
    <row r="2" spans="1:84" ht="12.75">
      <c r="A2" s="15" t="s">
        <v>24</v>
      </c>
      <c r="B2" s="15"/>
      <c r="C2" s="1"/>
      <c r="D2" s="16"/>
      <c r="E2" s="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</row>
    <row r="3" spans="1:84" ht="12.75">
      <c r="A3" s="15" t="s">
        <v>1</v>
      </c>
      <c r="B3" s="15"/>
      <c r="C3" s="1"/>
      <c r="D3" s="1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</row>
    <row r="4" spans="1:84" ht="12.75">
      <c r="A4" s="15" t="s">
        <v>2</v>
      </c>
      <c r="B4" s="15"/>
      <c r="C4" s="1"/>
      <c r="D4" s="16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</row>
    <row r="5" spans="1:84" ht="12.75">
      <c r="A5" s="15"/>
      <c r="B5" s="1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</row>
    <row r="6" spans="1:84" ht="12.75">
      <c r="A6" s="15" t="s">
        <v>3</v>
      </c>
      <c r="B6" s="15"/>
      <c r="C6" s="1"/>
      <c r="D6" s="1" t="s">
        <v>85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</row>
    <row r="7" spans="1:84" ht="12.75">
      <c r="A7" s="7"/>
      <c r="B7" s="7"/>
      <c r="C7" s="7"/>
      <c r="D7" s="18"/>
      <c r="E7" s="18"/>
      <c r="F7" s="18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</row>
    <row r="8" spans="1:84" ht="13.5">
      <c r="A8" s="78" t="s">
        <v>4</v>
      </c>
      <c r="B8" s="19" t="s">
        <v>28</v>
      </c>
      <c r="C8" s="20" t="s">
        <v>5</v>
      </c>
      <c r="D8" s="80" t="s">
        <v>10</v>
      </c>
      <c r="E8" s="80"/>
      <c r="F8" s="80"/>
      <c r="G8" s="20" t="s">
        <v>37</v>
      </c>
      <c r="H8" s="21"/>
      <c r="I8" s="21" t="s">
        <v>38</v>
      </c>
      <c r="J8" s="22" t="s">
        <v>11</v>
      </c>
      <c r="K8" s="23" t="s">
        <v>7</v>
      </c>
      <c r="L8" s="24" t="s">
        <v>9</v>
      </c>
      <c r="M8" s="21" t="s">
        <v>14</v>
      </c>
      <c r="N8" s="25" t="s">
        <v>39</v>
      </c>
      <c r="O8" s="25" t="s">
        <v>40</v>
      </c>
      <c r="P8" s="20" t="s">
        <v>41</v>
      </c>
      <c r="Q8" s="20" t="s">
        <v>42</v>
      </c>
      <c r="R8" s="21" t="s">
        <v>43</v>
      </c>
      <c r="S8" s="20" t="s">
        <v>18</v>
      </c>
      <c r="T8" s="20" t="s">
        <v>44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</row>
    <row r="9" spans="1:84" ht="15" thickBot="1">
      <c r="A9" s="79"/>
      <c r="B9" s="26" t="s">
        <v>29</v>
      </c>
      <c r="C9" s="27" t="s">
        <v>17</v>
      </c>
      <c r="D9" s="76" t="s">
        <v>8</v>
      </c>
      <c r="E9" s="76"/>
      <c r="F9" s="76"/>
      <c r="G9" s="27" t="s">
        <v>45</v>
      </c>
      <c r="H9" s="28"/>
      <c r="I9" s="29" t="s">
        <v>19</v>
      </c>
      <c r="J9" s="30" t="s">
        <v>46</v>
      </c>
      <c r="K9" s="31" t="s">
        <v>12</v>
      </c>
      <c r="L9" s="32" t="s">
        <v>46</v>
      </c>
      <c r="M9" s="28" t="s">
        <v>15</v>
      </c>
      <c r="N9" s="33" t="s">
        <v>16</v>
      </c>
      <c r="O9" s="33" t="s">
        <v>16</v>
      </c>
      <c r="P9" s="27" t="s">
        <v>16</v>
      </c>
      <c r="Q9" s="27" t="s">
        <v>16</v>
      </c>
      <c r="R9" s="28" t="s">
        <v>16</v>
      </c>
      <c r="S9" s="27" t="s">
        <v>6</v>
      </c>
      <c r="T9" s="27" t="s">
        <v>16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</row>
    <row r="10" spans="1:84" ht="13.5" thickTop="1">
      <c r="A10" s="59" t="s">
        <v>13</v>
      </c>
      <c r="B10" s="59" t="s">
        <v>13</v>
      </c>
      <c r="C10" s="59">
        <v>0</v>
      </c>
      <c r="D10" s="59">
        <v>0</v>
      </c>
      <c r="E10" s="59"/>
      <c r="F10" s="59">
        <v>0</v>
      </c>
      <c r="G10" s="59">
        <v>0</v>
      </c>
      <c r="H10" s="59"/>
      <c r="I10" s="59">
        <v>0</v>
      </c>
      <c r="J10" s="59">
        <v>0</v>
      </c>
      <c r="K10" s="60">
        <f aca="true" t="shared" si="0" ref="K10:K22">IF(G10*I10&gt;=400,IF(B10="Roof",0,IF(0.25+15/SQRT(G10*I10)&lt;0.4,0.4,0.25+15/SQRT(G10*I10))),0)</f>
        <v>0</v>
      </c>
      <c r="L10" s="61">
        <f aca="true" t="shared" si="1" ref="L10:L22">IF(K10&gt;0,J10*K10,J10)</f>
        <v>0</v>
      </c>
      <c r="M10" s="59">
        <v>0</v>
      </c>
      <c r="N10" s="59">
        <f aca="true" t="shared" si="2" ref="N10:N22">0.15*M10/12*G10</f>
        <v>0</v>
      </c>
      <c r="O10" s="59"/>
      <c r="P10" s="59"/>
      <c r="Q10" s="59">
        <v>0</v>
      </c>
      <c r="R10" s="59">
        <f aca="true" t="shared" si="3" ref="R10:R22">0.15*D10*F10/144*C10</f>
        <v>0</v>
      </c>
      <c r="S10" s="59">
        <v>0</v>
      </c>
      <c r="T10" s="59">
        <f aca="true" t="shared" si="4" ref="T10:T22">S10*G10/1000</f>
        <v>0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</row>
    <row r="11" spans="1:84" ht="12.75">
      <c r="A11" s="8" t="s">
        <v>35</v>
      </c>
      <c r="B11" s="8" t="s">
        <v>36</v>
      </c>
      <c r="C11" s="8">
        <v>0</v>
      </c>
      <c r="D11" s="8">
        <v>0</v>
      </c>
      <c r="E11" s="8"/>
      <c r="F11" s="8">
        <v>0</v>
      </c>
      <c r="G11" s="8">
        <v>0</v>
      </c>
      <c r="H11" s="8"/>
      <c r="I11" s="8">
        <v>0</v>
      </c>
      <c r="J11" s="8">
        <v>0</v>
      </c>
      <c r="K11" s="55">
        <f t="shared" si="0"/>
        <v>0</v>
      </c>
      <c r="L11" s="10">
        <f t="shared" si="1"/>
        <v>0</v>
      </c>
      <c r="M11" s="8">
        <v>0</v>
      </c>
      <c r="N11" s="8">
        <f t="shared" si="2"/>
        <v>0</v>
      </c>
      <c r="O11" s="8"/>
      <c r="P11" s="8"/>
      <c r="Q11" s="8">
        <v>0</v>
      </c>
      <c r="R11" s="8">
        <f t="shared" si="3"/>
        <v>0</v>
      </c>
      <c r="S11" s="8">
        <v>0</v>
      </c>
      <c r="T11" s="8">
        <f t="shared" si="4"/>
        <v>0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</row>
    <row r="12" spans="1:84" ht="12.75">
      <c r="A12" s="6">
        <v>8</v>
      </c>
      <c r="B12" s="6" t="s">
        <v>36</v>
      </c>
      <c r="C12" s="6">
        <v>14.66</v>
      </c>
      <c r="D12" s="6">
        <v>14</v>
      </c>
      <c r="E12" s="6"/>
      <c r="F12" s="6">
        <v>24</v>
      </c>
      <c r="G12" s="8">
        <v>960</v>
      </c>
      <c r="H12" s="6"/>
      <c r="I12" s="6">
        <v>3</v>
      </c>
      <c r="J12" s="6">
        <v>100</v>
      </c>
      <c r="K12" s="9">
        <f t="shared" si="0"/>
        <v>0.5295084971874737</v>
      </c>
      <c r="L12" s="10">
        <f t="shared" si="1"/>
        <v>52.95084971874737</v>
      </c>
      <c r="M12" s="6">
        <v>7</v>
      </c>
      <c r="N12" s="6">
        <f t="shared" si="2"/>
        <v>84.00000000000001</v>
      </c>
      <c r="O12" s="6"/>
      <c r="P12" s="6"/>
      <c r="Q12" s="6">
        <v>8</v>
      </c>
      <c r="R12" s="6">
        <f t="shared" si="3"/>
        <v>5.131</v>
      </c>
      <c r="S12" s="6">
        <v>20</v>
      </c>
      <c r="T12" s="6">
        <f t="shared" si="4"/>
        <v>19.2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</row>
    <row r="13" spans="1:84" ht="12.75">
      <c r="A13" s="6">
        <v>7</v>
      </c>
      <c r="B13" s="6" t="s">
        <v>36</v>
      </c>
      <c r="C13" s="6">
        <v>14</v>
      </c>
      <c r="D13" s="6">
        <v>14</v>
      </c>
      <c r="E13" s="6"/>
      <c r="F13" s="6">
        <v>24</v>
      </c>
      <c r="G13" s="8">
        <v>960</v>
      </c>
      <c r="H13" s="6"/>
      <c r="I13" s="6">
        <v>3</v>
      </c>
      <c r="J13" s="6">
        <v>80</v>
      </c>
      <c r="K13" s="9">
        <f t="shared" si="0"/>
        <v>0.5295084971874737</v>
      </c>
      <c r="L13" s="10">
        <f t="shared" si="1"/>
        <v>42.3606797749979</v>
      </c>
      <c r="M13" s="6">
        <v>7</v>
      </c>
      <c r="N13" s="6">
        <f t="shared" si="2"/>
        <v>84.00000000000001</v>
      </c>
      <c r="O13" s="6"/>
      <c r="P13" s="6"/>
      <c r="Q13" s="6">
        <v>8</v>
      </c>
      <c r="R13" s="6">
        <f t="shared" si="3"/>
        <v>4.9</v>
      </c>
      <c r="S13" s="6">
        <v>20</v>
      </c>
      <c r="T13" s="6">
        <f t="shared" si="4"/>
        <v>19.2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</row>
    <row r="14" spans="1:84" ht="12.75">
      <c r="A14" s="6">
        <v>6</v>
      </c>
      <c r="B14" s="6" t="s">
        <v>36</v>
      </c>
      <c r="C14" s="6">
        <v>14</v>
      </c>
      <c r="D14" s="6">
        <v>14</v>
      </c>
      <c r="E14" s="6"/>
      <c r="F14" s="6">
        <v>24</v>
      </c>
      <c r="G14" s="8">
        <v>960</v>
      </c>
      <c r="H14" s="6"/>
      <c r="I14" s="6">
        <v>3</v>
      </c>
      <c r="J14" s="6">
        <v>80</v>
      </c>
      <c r="K14" s="9">
        <f t="shared" si="0"/>
        <v>0.5295084971874737</v>
      </c>
      <c r="L14" s="10">
        <f t="shared" si="1"/>
        <v>42.3606797749979</v>
      </c>
      <c r="M14" s="6">
        <v>7</v>
      </c>
      <c r="N14" s="6">
        <f t="shared" si="2"/>
        <v>84.00000000000001</v>
      </c>
      <c r="O14" s="6"/>
      <c r="P14" s="6"/>
      <c r="Q14" s="6">
        <v>8</v>
      </c>
      <c r="R14" s="6">
        <f t="shared" si="3"/>
        <v>4.9</v>
      </c>
      <c r="S14" s="6">
        <v>20</v>
      </c>
      <c r="T14" s="6">
        <f t="shared" si="4"/>
        <v>19.2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</row>
    <row r="15" spans="1:84" ht="12.75">
      <c r="A15" s="6">
        <v>5</v>
      </c>
      <c r="B15" s="6" t="s">
        <v>36</v>
      </c>
      <c r="C15" s="6">
        <v>14</v>
      </c>
      <c r="D15" s="6">
        <v>14</v>
      </c>
      <c r="E15" s="6"/>
      <c r="F15" s="6">
        <v>24</v>
      </c>
      <c r="G15" s="8">
        <v>960</v>
      </c>
      <c r="H15" s="6"/>
      <c r="I15" s="6">
        <v>3</v>
      </c>
      <c r="J15" s="6">
        <v>80</v>
      </c>
      <c r="K15" s="9">
        <f t="shared" si="0"/>
        <v>0.5295084971874737</v>
      </c>
      <c r="L15" s="10">
        <f t="shared" si="1"/>
        <v>42.3606797749979</v>
      </c>
      <c r="M15" s="6">
        <v>7</v>
      </c>
      <c r="N15" s="6">
        <f t="shared" si="2"/>
        <v>84.00000000000001</v>
      </c>
      <c r="O15" s="6"/>
      <c r="P15" s="6"/>
      <c r="Q15" s="6">
        <v>8</v>
      </c>
      <c r="R15" s="6">
        <f t="shared" si="3"/>
        <v>4.9</v>
      </c>
      <c r="S15" s="6">
        <v>20</v>
      </c>
      <c r="T15" s="6">
        <f t="shared" si="4"/>
        <v>19.2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</row>
    <row r="16" spans="1:84" ht="12.75">
      <c r="A16" s="6">
        <v>4</v>
      </c>
      <c r="B16" s="6" t="s">
        <v>36</v>
      </c>
      <c r="C16" s="6">
        <v>14</v>
      </c>
      <c r="D16" s="6">
        <v>14</v>
      </c>
      <c r="E16" s="6"/>
      <c r="F16" s="6">
        <v>24</v>
      </c>
      <c r="G16" s="8">
        <v>960</v>
      </c>
      <c r="H16" s="6"/>
      <c r="I16" s="6">
        <v>3</v>
      </c>
      <c r="J16" s="6">
        <v>80</v>
      </c>
      <c r="K16" s="9">
        <f t="shared" si="0"/>
        <v>0.5295084971874737</v>
      </c>
      <c r="L16" s="10">
        <f t="shared" si="1"/>
        <v>42.3606797749979</v>
      </c>
      <c r="M16" s="6">
        <v>7</v>
      </c>
      <c r="N16" s="6">
        <f t="shared" si="2"/>
        <v>84.00000000000001</v>
      </c>
      <c r="O16" s="6"/>
      <c r="P16" s="6"/>
      <c r="Q16" s="6">
        <v>8</v>
      </c>
      <c r="R16" s="6">
        <f t="shared" si="3"/>
        <v>4.9</v>
      </c>
      <c r="S16" s="6">
        <v>20</v>
      </c>
      <c r="T16" s="6">
        <f t="shared" si="4"/>
        <v>19.2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</row>
    <row r="17" spans="1:84" ht="12.75">
      <c r="A17" s="6">
        <v>3</v>
      </c>
      <c r="B17" s="6" t="s">
        <v>36</v>
      </c>
      <c r="C17" s="6">
        <v>14</v>
      </c>
      <c r="D17" s="6">
        <v>14</v>
      </c>
      <c r="E17" s="6"/>
      <c r="F17" s="6">
        <v>24</v>
      </c>
      <c r="G17" s="8">
        <v>960</v>
      </c>
      <c r="H17" s="6"/>
      <c r="I17" s="6">
        <v>3</v>
      </c>
      <c r="J17" s="6">
        <v>80</v>
      </c>
      <c r="K17" s="9">
        <f t="shared" si="0"/>
        <v>0.5295084971874737</v>
      </c>
      <c r="L17" s="10">
        <f t="shared" si="1"/>
        <v>42.3606797749979</v>
      </c>
      <c r="M17" s="6">
        <v>8</v>
      </c>
      <c r="N17" s="6">
        <f t="shared" si="2"/>
        <v>95.99999999999999</v>
      </c>
      <c r="O17" s="6"/>
      <c r="P17" s="6"/>
      <c r="Q17" s="6">
        <v>8</v>
      </c>
      <c r="R17" s="6">
        <f t="shared" si="3"/>
        <v>4.9</v>
      </c>
      <c r="S17" s="6">
        <v>20</v>
      </c>
      <c r="T17" s="6">
        <f t="shared" si="4"/>
        <v>19.2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</row>
    <row r="18" spans="1:84" ht="12.75">
      <c r="A18" s="6">
        <v>2</v>
      </c>
      <c r="B18" s="6" t="s">
        <v>36</v>
      </c>
      <c r="C18" s="6">
        <v>14</v>
      </c>
      <c r="D18" s="6">
        <v>14</v>
      </c>
      <c r="E18" s="6"/>
      <c r="F18" s="6">
        <v>24</v>
      </c>
      <c r="G18" s="8">
        <v>960</v>
      </c>
      <c r="H18" s="6"/>
      <c r="I18" s="6">
        <v>3</v>
      </c>
      <c r="J18" s="6">
        <v>80</v>
      </c>
      <c r="K18" s="9">
        <f t="shared" si="0"/>
        <v>0.5295084971874737</v>
      </c>
      <c r="L18" s="10">
        <f t="shared" si="1"/>
        <v>42.3606797749979</v>
      </c>
      <c r="M18" s="6">
        <v>8</v>
      </c>
      <c r="N18" s="6">
        <f t="shared" si="2"/>
        <v>95.99999999999999</v>
      </c>
      <c r="O18" s="6"/>
      <c r="P18" s="6"/>
      <c r="Q18" s="6">
        <v>8</v>
      </c>
      <c r="R18" s="6">
        <f t="shared" si="3"/>
        <v>4.9</v>
      </c>
      <c r="S18" s="6">
        <v>20</v>
      </c>
      <c r="T18" s="6">
        <f t="shared" si="4"/>
        <v>19.2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</row>
    <row r="19" spans="1:84" ht="12.75">
      <c r="A19" s="6">
        <v>1</v>
      </c>
      <c r="B19" s="6" t="s">
        <v>36</v>
      </c>
      <c r="C19" s="6">
        <v>20</v>
      </c>
      <c r="D19" s="6">
        <v>14</v>
      </c>
      <c r="E19" s="6"/>
      <c r="F19" s="6">
        <v>24</v>
      </c>
      <c r="G19" s="6">
        <v>315</v>
      </c>
      <c r="H19" s="6"/>
      <c r="I19" s="6">
        <v>3</v>
      </c>
      <c r="J19" s="6">
        <v>100</v>
      </c>
      <c r="K19" s="9">
        <f t="shared" si="0"/>
        <v>0.7379500364742666</v>
      </c>
      <c r="L19" s="10">
        <f t="shared" si="1"/>
        <v>73.79500364742665</v>
      </c>
      <c r="M19" s="6">
        <v>8</v>
      </c>
      <c r="N19" s="6">
        <f t="shared" si="2"/>
        <v>31.499999999999996</v>
      </c>
      <c r="O19" s="6"/>
      <c r="P19" s="6"/>
      <c r="Q19" s="6">
        <v>8</v>
      </c>
      <c r="R19" s="6">
        <f t="shared" si="3"/>
        <v>7.000000000000001</v>
      </c>
      <c r="S19" s="6">
        <v>20</v>
      </c>
      <c r="T19" s="6">
        <f t="shared" si="4"/>
        <v>6.3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</row>
    <row r="20" spans="1:84" ht="12.75">
      <c r="A20" s="62" t="s">
        <v>56</v>
      </c>
      <c r="B20" s="62" t="s">
        <v>36</v>
      </c>
      <c r="C20" s="62">
        <v>0</v>
      </c>
      <c r="D20" s="62">
        <v>0</v>
      </c>
      <c r="E20" s="62"/>
      <c r="F20" s="62">
        <v>0</v>
      </c>
      <c r="G20" s="62">
        <v>0</v>
      </c>
      <c r="H20" s="62"/>
      <c r="I20" s="62">
        <v>0</v>
      </c>
      <c r="J20" s="62">
        <v>0</v>
      </c>
      <c r="K20" s="63">
        <f t="shared" si="0"/>
        <v>0</v>
      </c>
      <c r="L20" s="64">
        <f t="shared" si="1"/>
        <v>0</v>
      </c>
      <c r="M20" s="62">
        <v>0</v>
      </c>
      <c r="N20" s="62">
        <f t="shared" si="2"/>
        <v>0</v>
      </c>
      <c r="O20" s="62"/>
      <c r="P20" s="62"/>
      <c r="Q20" s="62">
        <v>0</v>
      </c>
      <c r="R20" s="62">
        <f t="shared" si="3"/>
        <v>0</v>
      </c>
      <c r="S20" s="62">
        <v>0</v>
      </c>
      <c r="T20" s="62">
        <f t="shared" si="4"/>
        <v>0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</row>
    <row r="21" spans="1:84" ht="12.75">
      <c r="A21" s="8" t="s">
        <v>57</v>
      </c>
      <c r="B21" s="8" t="s">
        <v>36</v>
      </c>
      <c r="C21" s="8">
        <v>10.5</v>
      </c>
      <c r="D21" s="8">
        <v>14</v>
      </c>
      <c r="E21" s="8"/>
      <c r="F21" s="8">
        <v>24</v>
      </c>
      <c r="G21" s="8">
        <v>315</v>
      </c>
      <c r="H21" s="8"/>
      <c r="I21" s="8">
        <v>3</v>
      </c>
      <c r="J21" s="8">
        <v>40</v>
      </c>
      <c r="K21" s="55">
        <f t="shared" si="0"/>
        <v>0.7379500364742666</v>
      </c>
      <c r="L21" s="56">
        <f t="shared" si="1"/>
        <v>29.518001458970666</v>
      </c>
      <c r="M21" s="8">
        <v>5</v>
      </c>
      <c r="N21" s="8">
        <f t="shared" si="2"/>
        <v>19.6875</v>
      </c>
      <c r="O21" s="8"/>
      <c r="P21" s="8"/>
      <c r="Q21" s="8">
        <v>0</v>
      </c>
      <c r="R21" s="8">
        <f t="shared" si="3"/>
        <v>3.6750000000000003</v>
      </c>
      <c r="S21" s="8">
        <v>20</v>
      </c>
      <c r="T21" s="8">
        <f t="shared" si="4"/>
        <v>6.3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</row>
    <row r="22" spans="1:84" ht="12.75">
      <c r="A22" s="8" t="s">
        <v>58</v>
      </c>
      <c r="B22" s="8" t="s">
        <v>36</v>
      </c>
      <c r="C22" s="8">
        <v>10</v>
      </c>
      <c r="D22" s="8">
        <v>14</v>
      </c>
      <c r="E22" s="8"/>
      <c r="F22" s="8">
        <v>24</v>
      </c>
      <c r="G22" s="8">
        <v>315</v>
      </c>
      <c r="H22" s="8"/>
      <c r="I22" s="8">
        <v>3</v>
      </c>
      <c r="J22" s="8">
        <v>40</v>
      </c>
      <c r="K22" s="55">
        <f t="shared" si="0"/>
        <v>0.7379500364742666</v>
      </c>
      <c r="L22" s="56">
        <f t="shared" si="1"/>
        <v>29.518001458970666</v>
      </c>
      <c r="M22" s="8">
        <v>5</v>
      </c>
      <c r="N22" s="8">
        <f t="shared" si="2"/>
        <v>19.6875</v>
      </c>
      <c r="O22" s="8"/>
      <c r="P22" s="8"/>
      <c r="Q22" s="8">
        <v>0</v>
      </c>
      <c r="R22" s="8">
        <f t="shared" si="3"/>
        <v>3.5000000000000004</v>
      </c>
      <c r="S22" s="8">
        <v>20</v>
      </c>
      <c r="T22" s="8">
        <f t="shared" si="4"/>
        <v>6.3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</row>
    <row r="23" spans="1:84" ht="12.7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</row>
    <row r="24" spans="21:84" ht="12.75"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</row>
    <row r="25" spans="21:84" ht="12.75"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</row>
    <row r="26" spans="21:84" ht="12.75"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</row>
    <row r="27" spans="1:84" ht="13.5">
      <c r="A27" s="84" t="s">
        <v>4</v>
      </c>
      <c r="B27" s="21" t="s">
        <v>47</v>
      </c>
      <c r="C27" s="35" t="s">
        <v>48</v>
      </c>
      <c r="D27" s="81" t="s">
        <v>49</v>
      </c>
      <c r="E27" s="82"/>
      <c r="F27" s="83"/>
      <c r="G27" s="38" t="s">
        <v>50</v>
      </c>
      <c r="H27" s="36"/>
      <c r="I27" s="37" t="s">
        <v>51</v>
      </c>
      <c r="J27" s="39" t="s">
        <v>52</v>
      </c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</row>
    <row r="28" spans="1:84" ht="13.5" thickBot="1">
      <c r="A28" s="85"/>
      <c r="B28" s="28" t="s">
        <v>16</v>
      </c>
      <c r="C28" s="41" t="s">
        <v>16</v>
      </c>
      <c r="D28" s="75" t="s">
        <v>16</v>
      </c>
      <c r="E28" s="76"/>
      <c r="F28" s="77"/>
      <c r="G28" s="43" t="s">
        <v>16</v>
      </c>
      <c r="H28" s="28"/>
      <c r="I28" s="42" t="s">
        <v>16</v>
      </c>
      <c r="J28" s="27" t="s">
        <v>16</v>
      </c>
      <c r="K28" s="58"/>
      <c r="L28" s="45" t="s">
        <v>53</v>
      </c>
      <c r="M28" s="2"/>
      <c r="N28" s="2"/>
      <c r="O28" s="2"/>
      <c r="P28" s="2"/>
      <c r="Q28" s="58"/>
      <c r="R28" s="2"/>
      <c r="S28" s="2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</row>
    <row r="29" spans="1:84" ht="13.5" thickTop="1">
      <c r="A29" s="5" t="s">
        <v>13</v>
      </c>
      <c r="B29" s="51">
        <f aca="true" t="shared" si="5" ref="B29:B41">L10*G10/1000</f>
        <v>0</v>
      </c>
      <c r="C29" s="52">
        <f aca="true" t="shared" si="6" ref="C29:C41">(N10+O10+P10+Q10+R10+T10)</f>
        <v>0</v>
      </c>
      <c r="D29" s="86">
        <f>B29</f>
        <v>0</v>
      </c>
      <c r="E29" s="87"/>
      <c r="F29" s="87"/>
      <c r="G29" s="52">
        <f>C29</f>
        <v>0</v>
      </c>
      <c r="H29" s="54"/>
      <c r="I29" s="69">
        <f aca="true" t="shared" si="7" ref="I29:I41">D29+G29</f>
        <v>0</v>
      </c>
      <c r="J29" s="70">
        <f aca="true" t="shared" si="8" ref="J29:J41">1.2*G29+1.6*D29</f>
        <v>0</v>
      </c>
      <c r="K29" s="58"/>
      <c r="L29" s="45" t="s">
        <v>21</v>
      </c>
      <c r="M29" s="3"/>
      <c r="N29" s="3"/>
      <c r="O29" s="3"/>
      <c r="P29" s="45">
        <v>4</v>
      </c>
      <c r="Q29" s="58"/>
      <c r="R29" s="3"/>
      <c r="S29" s="3"/>
      <c r="T29" s="4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</row>
    <row r="30" spans="1:84" ht="12.75">
      <c r="A30" s="6" t="s">
        <v>35</v>
      </c>
      <c r="B30" s="9">
        <f t="shared" si="5"/>
        <v>0</v>
      </c>
      <c r="C30" s="11">
        <f t="shared" si="6"/>
        <v>0</v>
      </c>
      <c r="D30" s="72">
        <f aca="true" t="shared" si="9" ref="D30:D41">D29+B30</f>
        <v>0</v>
      </c>
      <c r="E30" s="73"/>
      <c r="F30" s="74"/>
      <c r="G30" s="11">
        <f aca="true" t="shared" si="10" ref="G30:G41">G29+C30</f>
        <v>0</v>
      </c>
      <c r="H30" s="13"/>
      <c r="I30" s="68">
        <f t="shared" si="7"/>
        <v>0</v>
      </c>
      <c r="J30" s="71">
        <f t="shared" si="8"/>
        <v>0</v>
      </c>
      <c r="K30" s="58"/>
      <c r="L30" s="45" t="s">
        <v>22</v>
      </c>
      <c r="M30" s="3"/>
      <c r="N30" s="3"/>
      <c r="O30" s="3"/>
      <c r="P30" s="45">
        <v>4</v>
      </c>
      <c r="Q30" s="58"/>
      <c r="R30" s="45"/>
      <c r="S30" s="3"/>
      <c r="T30" s="4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</row>
    <row r="31" spans="1:84" ht="12.75">
      <c r="A31" s="6">
        <v>9</v>
      </c>
      <c r="B31" s="9">
        <f t="shared" si="5"/>
        <v>50.83281572999748</v>
      </c>
      <c r="C31" s="11">
        <f t="shared" si="6"/>
        <v>116.33100000000002</v>
      </c>
      <c r="D31" s="72">
        <f t="shared" si="9"/>
        <v>50.83281572999748</v>
      </c>
      <c r="E31" s="73"/>
      <c r="F31" s="74"/>
      <c r="G31" s="11">
        <f t="shared" si="10"/>
        <v>116.33100000000002</v>
      </c>
      <c r="H31" s="13"/>
      <c r="I31" s="68">
        <f t="shared" si="7"/>
        <v>167.1638157299975</v>
      </c>
      <c r="J31" s="71">
        <f t="shared" si="8"/>
        <v>220.929705167996</v>
      </c>
      <c r="K31" s="58"/>
      <c r="L31" s="45" t="s">
        <v>23</v>
      </c>
      <c r="M31" s="3"/>
      <c r="N31" s="3"/>
      <c r="O31" s="3"/>
      <c r="P31" s="45">
        <v>3</v>
      </c>
      <c r="Q31" s="58"/>
      <c r="R31" s="45"/>
      <c r="S31" s="3"/>
      <c r="T31" s="4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</row>
    <row r="32" spans="1:84" ht="12.75">
      <c r="A32" s="6">
        <f aca="true" t="shared" si="11" ref="A32:A40">A13</f>
        <v>7</v>
      </c>
      <c r="B32" s="9">
        <f t="shared" si="5"/>
        <v>40.66625258399798</v>
      </c>
      <c r="C32" s="11">
        <f t="shared" si="6"/>
        <v>116.10000000000002</v>
      </c>
      <c r="D32" s="72">
        <f t="shared" si="9"/>
        <v>91.49906831399545</v>
      </c>
      <c r="E32" s="73"/>
      <c r="F32" s="74"/>
      <c r="G32" s="11">
        <f t="shared" si="10"/>
        <v>232.43100000000004</v>
      </c>
      <c r="H32" s="13"/>
      <c r="I32" s="68">
        <f t="shared" si="7"/>
        <v>323.9300683139955</v>
      </c>
      <c r="J32" s="71">
        <f t="shared" si="8"/>
        <v>425.31570930239275</v>
      </c>
      <c r="K32" s="58"/>
      <c r="L32" s="45" t="s">
        <v>20</v>
      </c>
      <c r="M32" s="3"/>
      <c r="N32" s="3"/>
      <c r="O32" s="3"/>
      <c r="P32" s="45">
        <v>2</v>
      </c>
      <c r="Q32" s="58"/>
      <c r="R32" s="45"/>
      <c r="S32" s="3"/>
      <c r="T32" s="4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</row>
    <row r="33" spans="1:84" ht="12.75">
      <c r="A33" s="6">
        <f t="shared" si="11"/>
        <v>6</v>
      </c>
      <c r="B33" s="9">
        <f t="shared" si="5"/>
        <v>40.66625258399798</v>
      </c>
      <c r="C33" s="11">
        <f t="shared" si="6"/>
        <v>116.10000000000002</v>
      </c>
      <c r="D33" s="72">
        <f t="shared" si="9"/>
        <v>132.16532089799344</v>
      </c>
      <c r="E33" s="73"/>
      <c r="F33" s="74"/>
      <c r="G33" s="11">
        <f t="shared" si="10"/>
        <v>348.53100000000006</v>
      </c>
      <c r="H33" s="13"/>
      <c r="I33" s="68">
        <f t="shared" si="7"/>
        <v>480.6963208979935</v>
      </c>
      <c r="J33" s="71">
        <f t="shared" si="8"/>
        <v>629.7017134367895</v>
      </c>
      <c r="K33" s="58"/>
      <c r="L33" s="45"/>
      <c r="M33" s="3"/>
      <c r="N33" s="3"/>
      <c r="O33" s="3"/>
      <c r="P33" s="3"/>
      <c r="Q33" s="58"/>
      <c r="R33" s="45"/>
      <c r="S33" s="3"/>
      <c r="T33" s="4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</row>
    <row r="34" spans="1:84" ht="12.75">
      <c r="A34" s="6">
        <f t="shared" si="11"/>
        <v>5</v>
      </c>
      <c r="B34" s="9">
        <f t="shared" si="5"/>
        <v>40.66625258399798</v>
      </c>
      <c r="C34" s="11">
        <f t="shared" si="6"/>
        <v>116.10000000000002</v>
      </c>
      <c r="D34" s="72">
        <f t="shared" si="9"/>
        <v>172.83157348199143</v>
      </c>
      <c r="E34" s="73"/>
      <c r="F34" s="74"/>
      <c r="G34" s="11">
        <f t="shared" si="10"/>
        <v>464.6310000000001</v>
      </c>
      <c r="H34" s="13"/>
      <c r="I34" s="68">
        <f t="shared" si="7"/>
        <v>637.4625734819915</v>
      </c>
      <c r="J34" s="71">
        <f t="shared" si="8"/>
        <v>834.0877175711864</v>
      </c>
      <c r="K34" s="58"/>
      <c r="L34" s="45" t="s">
        <v>30</v>
      </c>
      <c r="M34" s="3"/>
      <c r="N34" s="3"/>
      <c r="O34" s="3"/>
      <c r="P34" s="3"/>
      <c r="Q34" s="58"/>
      <c r="R34" s="45"/>
      <c r="S34" s="3"/>
      <c r="T34" s="4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</row>
    <row r="35" spans="1:84" ht="12.75">
      <c r="A35" s="6">
        <f t="shared" si="11"/>
        <v>4</v>
      </c>
      <c r="B35" s="9">
        <f t="shared" si="5"/>
        <v>40.66625258399798</v>
      </c>
      <c r="C35" s="11">
        <f t="shared" si="6"/>
        <v>116.10000000000002</v>
      </c>
      <c r="D35" s="72">
        <f t="shared" si="9"/>
        <v>213.49782606598941</v>
      </c>
      <c r="E35" s="73"/>
      <c r="F35" s="74"/>
      <c r="G35" s="11">
        <f t="shared" si="10"/>
        <v>580.7310000000001</v>
      </c>
      <c r="H35" s="13"/>
      <c r="I35" s="68">
        <f t="shared" si="7"/>
        <v>794.2288260659896</v>
      </c>
      <c r="J35" s="71">
        <f t="shared" si="8"/>
        <v>1038.473721705583</v>
      </c>
      <c r="K35" s="58"/>
      <c r="L35" s="45" t="s">
        <v>54</v>
      </c>
      <c r="M35" s="3"/>
      <c r="N35" s="3"/>
      <c r="O35" s="3"/>
      <c r="P35" s="3"/>
      <c r="Q35" s="58"/>
      <c r="R35" s="3"/>
      <c r="S35" s="3"/>
      <c r="T35" s="4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</row>
    <row r="36" spans="1:84" ht="12.75">
      <c r="A36" s="6">
        <f t="shared" si="11"/>
        <v>3</v>
      </c>
      <c r="B36" s="9">
        <f t="shared" si="5"/>
        <v>40.66625258399798</v>
      </c>
      <c r="C36" s="11">
        <f t="shared" si="6"/>
        <v>128.1</v>
      </c>
      <c r="D36" s="72">
        <f t="shared" si="9"/>
        <v>254.1640786499874</v>
      </c>
      <c r="E36" s="73"/>
      <c r="F36" s="74"/>
      <c r="G36" s="11">
        <f t="shared" si="10"/>
        <v>708.8310000000001</v>
      </c>
      <c r="H36" s="13"/>
      <c r="I36" s="68">
        <f t="shared" si="7"/>
        <v>962.9950786499876</v>
      </c>
      <c r="J36" s="71">
        <f t="shared" si="8"/>
        <v>1257.25972583998</v>
      </c>
      <c r="K36" s="58"/>
      <c r="L36" s="45" t="s">
        <v>31</v>
      </c>
      <c r="M36" s="3"/>
      <c r="N36" s="3"/>
      <c r="O36" s="3"/>
      <c r="P36" s="3"/>
      <c r="Q36" s="58"/>
      <c r="R36" s="3"/>
      <c r="S36" s="3"/>
      <c r="T36" s="4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</row>
    <row r="37" spans="1:84" ht="12.75">
      <c r="A37" s="6">
        <f t="shared" si="11"/>
        <v>2</v>
      </c>
      <c r="B37" s="9">
        <f t="shared" si="5"/>
        <v>40.66625258399798</v>
      </c>
      <c r="C37" s="11">
        <f t="shared" si="6"/>
        <v>128.1</v>
      </c>
      <c r="D37" s="72">
        <f t="shared" si="9"/>
        <v>294.83033123398536</v>
      </c>
      <c r="E37" s="73"/>
      <c r="F37" s="74"/>
      <c r="G37" s="11">
        <f t="shared" si="10"/>
        <v>836.9310000000002</v>
      </c>
      <c r="H37" s="13"/>
      <c r="I37" s="68">
        <f t="shared" si="7"/>
        <v>1131.7613312339854</v>
      </c>
      <c r="J37" s="71">
        <f t="shared" si="8"/>
        <v>1476.0457299743769</v>
      </c>
      <c r="K37" s="58"/>
      <c r="L37" s="45" t="s">
        <v>32</v>
      </c>
      <c r="M37" s="3"/>
      <c r="N37" s="3"/>
      <c r="O37" s="3"/>
      <c r="P37" s="3"/>
      <c r="Q37" s="58"/>
      <c r="R37" s="3"/>
      <c r="S37" s="3"/>
      <c r="T37" s="4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</row>
    <row r="38" spans="1:84" ht="12.75">
      <c r="A38" s="6">
        <f t="shared" si="11"/>
        <v>1</v>
      </c>
      <c r="B38" s="9">
        <f t="shared" si="5"/>
        <v>23.245426148939398</v>
      </c>
      <c r="C38" s="11">
        <f t="shared" si="6"/>
        <v>52.8</v>
      </c>
      <c r="D38" s="72">
        <f t="shared" si="9"/>
        <v>318.07575738292473</v>
      </c>
      <c r="E38" s="73"/>
      <c r="F38" s="74"/>
      <c r="G38" s="11">
        <f t="shared" si="10"/>
        <v>889.7310000000001</v>
      </c>
      <c r="H38" s="13"/>
      <c r="I38" s="68">
        <f t="shared" si="7"/>
        <v>1207.8067573829248</v>
      </c>
      <c r="J38" s="71">
        <f t="shared" si="8"/>
        <v>1576.5984118126796</v>
      </c>
      <c r="K38" s="58"/>
      <c r="L38" s="45" t="s">
        <v>33</v>
      </c>
      <c r="M38" s="3"/>
      <c r="N38" s="3"/>
      <c r="O38" s="3"/>
      <c r="P38" s="3"/>
      <c r="Q38" s="58"/>
      <c r="R38" s="3"/>
      <c r="S38" s="3"/>
      <c r="T38" s="4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</row>
    <row r="39" spans="1:84" ht="12.75">
      <c r="A39" s="6" t="str">
        <f t="shared" si="11"/>
        <v>P-2</v>
      </c>
      <c r="B39" s="9">
        <f t="shared" si="5"/>
        <v>0</v>
      </c>
      <c r="C39" s="11">
        <f t="shared" si="6"/>
        <v>0</v>
      </c>
      <c r="D39" s="72">
        <f t="shared" si="9"/>
        <v>318.07575738292473</v>
      </c>
      <c r="E39" s="73"/>
      <c r="F39" s="74"/>
      <c r="G39" s="11">
        <f t="shared" si="10"/>
        <v>889.7310000000001</v>
      </c>
      <c r="H39" s="13"/>
      <c r="I39" s="68">
        <f t="shared" si="7"/>
        <v>1207.8067573829248</v>
      </c>
      <c r="J39" s="71">
        <f t="shared" si="8"/>
        <v>1576.5984118126796</v>
      </c>
      <c r="K39" s="58"/>
      <c r="L39" s="45" t="s">
        <v>34</v>
      </c>
      <c r="M39" s="58"/>
      <c r="N39" s="58"/>
      <c r="O39" s="58"/>
      <c r="P39" s="58"/>
      <c r="Q39" s="58"/>
      <c r="R39" s="3"/>
      <c r="S39" s="3"/>
      <c r="T39" s="4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</row>
    <row r="40" spans="1:84" ht="12.75">
      <c r="A40" s="6" t="str">
        <f t="shared" si="11"/>
        <v>P-3</v>
      </c>
      <c r="B40" s="9">
        <f t="shared" si="5"/>
        <v>9.29817045957576</v>
      </c>
      <c r="C40" s="11">
        <f t="shared" si="6"/>
        <v>29.6625</v>
      </c>
      <c r="D40" s="72">
        <f t="shared" si="9"/>
        <v>327.3739278425005</v>
      </c>
      <c r="E40" s="73"/>
      <c r="F40" s="74"/>
      <c r="G40" s="11">
        <f t="shared" si="10"/>
        <v>919.3935000000001</v>
      </c>
      <c r="H40" s="14"/>
      <c r="I40" s="68">
        <f t="shared" si="7"/>
        <v>1246.7674278425006</v>
      </c>
      <c r="J40" s="71">
        <f t="shared" si="8"/>
        <v>1627.0704845480009</v>
      </c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</row>
    <row r="41" spans="1:84" ht="12.75">
      <c r="A41" s="57" t="s">
        <v>58</v>
      </c>
      <c r="B41" s="9">
        <f t="shared" si="5"/>
        <v>9.29817045957576</v>
      </c>
      <c r="C41" s="11">
        <f t="shared" si="6"/>
        <v>29.4875</v>
      </c>
      <c r="D41" s="72">
        <f t="shared" si="9"/>
        <v>336.6720983020763</v>
      </c>
      <c r="E41" s="73"/>
      <c r="F41" s="74"/>
      <c r="G41" s="11">
        <f t="shared" si="10"/>
        <v>948.8810000000001</v>
      </c>
      <c r="H41" s="58"/>
      <c r="I41" s="68">
        <f t="shared" si="7"/>
        <v>1285.5530983020763</v>
      </c>
      <c r="J41" s="71">
        <f t="shared" si="8"/>
        <v>1677.3325572833223</v>
      </c>
      <c r="K41" s="2"/>
      <c r="L41" s="2"/>
      <c r="M41" s="2"/>
      <c r="N41" s="46"/>
      <c r="O41" s="58"/>
      <c r="P41" s="58"/>
      <c r="Q41" s="58"/>
      <c r="R41" s="58"/>
      <c r="S41" s="58"/>
      <c r="T41" s="58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</row>
    <row r="42" spans="1:84" ht="12.7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</row>
    <row r="43" spans="14:84" ht="12.75">
      <c r="N43" s="58"/>
      <c r="O43" s="58"/>
      <c r="P43" s="58"/>
      <c r="Q43" s="58"/>
      <c r="R43" s="58"/>
      <c r="S43" s="58"/>
      <c r="T43" s="58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</row>
    <row r="44" spans="14:84" ht="12.75">
      <c r="N44" s="58"/>
      <c r="O44" s="58"/>
      <c r="P44" s="58"/>
      <c r="Q44" s="58"/>
      <c r="R44" s="58"/>
      <c r="S44" s="58"/>
      <c r="T44" s="58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</row>
    <row r="45" spans="1:84" ht="12.75">
      <c r="A45" s="47" t="s">
        <v>25</v>
      </c>
      <c r="B45" s="47"/>
      <c r="C45" s="2"/>
      <c r="D45" s="2"/>
      <c r="E45" s="2"/>
      <c r="F45" s="2"/>
      <c r="G45" s="2"/>
      <c r="H45" s="2"/>
      <c r="I45" s="2"/>
      <c r="J45" s="2"/>
      <c r="K45" s="2"/>
      <c r="L45" s="2"/>
      <c r="M45" s="58"/>
      <c r="N45" s="58"/>
      <c r="O45" s="58"/>
      <c r="P45" s="58"/>
      <c r="Q45" s="58"/>
      <c r="R45" s="58"/>
      <c r="S45" s="58"/>
      <c r="T45" s="58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</row>
    <row r="46" spans="1:21" ht="12.75">
      <c r="A46" s="46" t="s">
        <v>26</v>
      </c>
      <c r="B46" s="46"/>
      <c r="C46" s="2"/>
      <c r="D46" s="2"/>
      <c r="E46" s="2"/>
      <c r="F46" s="2"/>
      <c r="G46" s="2">
        <v>4000</v>
      </c>
      <c r="H46" s="2"/>
      <c r="I46" s="16"/>
      <c r="J46" s="16" t="s">
        <v>27</v>
      </c>
      <c r="K46" s="2"/>
      <c r="M46" s="13">
        <f>SQRT(G47)</f>
        <v>17.927305279252625</v>
      </c>
      <c r="N46" s="58"/>
      <c r="O46" s="58"/>
      <c r="P46" s="58"/>
      <c r="Q46" s="58"/>
      <c r="R46" s="58"/>
      <c r="S46" s="58"/>
      <c r="T46" s="58"/>
      <c r="U46" s="58"/>
    </row>
    <row r="47" spans="1:21" ht="15">
      <c r="A47" s="46" t="s">
        <v>55</v>
      </c>
      <c r="B47" s="46"/>
      <c r="C47" s="2"/>
      <c r="D47" s="2"/>
      <c r="E47" s="2"/>
      <c r="F47" s="2"/>
      <c r="G47" s="48">
        <f>I41*1000/G46</f>
        <v>321.38827457551906</v>
      </c>
      <c r="H47" s="49"/>
      <c r="I47" s="16"/>
      <c r="J47" s="2"/>
      <c r="K47" s="2"/>
      <c r="L47" s="50"/>
      <c r="M47" s="58"/>
      <c r="N47" s="58"/>
      <c r="O47" s="58"/>
      <c r="P47" s="58"/>
      <c r="Q47" s="58"/>
      <c r="R47" s="58"/>
      <c r="S47" s="58"/>
      <c r="T47" s="58"/>
      <c r="U47" s="58"/>
    </row>
    <row r="48" spans="3:21" ht="12.75"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</row>
    <row r="49" spans="3:21" ht="12.75"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</row>
    <row r="50" spans="3:21" ht="12.75"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</row>
    <row r="51" spans="3:21" ht="12.75"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</row>
    <row r="52" spans="3:21" ht="12.75"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</row>
    <row r="53" spans="3:21" ht="12.75"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</row>
    <row r="54" spans="3:21" ht="12.75"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</row>
    <row r="55" spans="3:21" ht="12.75"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</row>
    <row r="56" spans="3:21" ht="12.75"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3:21" ht="12.75"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3:21" ht="12.75"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</row>
    <row r="59" spans="3:21" ht="12.75"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</row>
    <row r="60" spans="3:21" ht="12.75"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</row>
    <row r="61" spans="3:21" ht="12.75"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</row>
    <row r="62" spans="3:21" ht="12.75"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</row>
    <row r="63" spans="3:21" ht="12.75"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</row>
    <row r="64" spans="3:21" ht="12.75"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</row>
    <row r="65" spans="3:21" ht="12.75"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</row>
    <row r="66" spans="3:21" ht="12.75"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</row>
    <row r="67" spans="3:21" ht="12.75"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</row>
    <row r="68" spans="3:21" ht="12.75"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</row>
    <row r="69" spans="3:21" ht="12.75"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</row>
    <row r="70" spans="3:21" ht="12.75"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</row>
    <row r="71" spans="3:21" ht="12.75"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</row>
    <row r="72" spans="3:21" ht="12.75"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</row>
    <row r="73" spans="3:21" ht="12.75"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</row>
    <row r="74" spans="3:21" ht="12.75"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</row>
    <row r="75" spans="3:21" ht="12.75"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</row>
    <row r="76" spans="3:21" ht="12.75"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</row>
    <row r="77" spans="3:21" ht="12.75"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</row>
    <row r="78" spans="3:21" ht="12.75"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</row>
    <row r="79" spans="3:21" ht="12.75"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</row>
    <row r="80" spans="3:21" ht="12.75"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</row>
    <row r="81" spans="3:21" ht="12.75"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</row>
    <row r="82" spans="3:21" ht="12.75"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</row>
    <row r="83" spans="3:21" ht="12.75"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</row>
    <row r="84" spans="3:21" ht="12.75"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</row>
    <row r="85" spans="3:21" ht="12.75"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</row>
    <row r="86" spans="3:21" ht="12.75"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</row>
    <row r="87" spans="3:21" ht="12.75"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</row>
    <row r="88" spans="3:21" ht="12.75"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</row>
    <row r="89" spans="3:21" ht="12.75"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</row>
    <row r="90" spans="3:21" ht="12.75"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</row>
    <row r="91" spans="3:21" ht="12.75"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</row>
    <row r="92" spans="3:21" ht="12.75"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</row>
    <row r="93" spans="3:21" ht="12.75"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</row>
    <row r="94" spans="3:21" ht="12.75"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</row>
    <row r="95" spans="3:21" ht="12.75"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</row>
    <row r="96" spans="3:21" ht="12.75"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</row>
    <row r="97" spans="3:21" ht="12.75"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</row>
    <row r="98" spans="3:21" ht="12.75"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</row>
    <row r="99" spans="3:21" ht="12.75"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</row>
    <row r="100" spans="3:21" ht="12.75"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</row>
    <row r="101" spans="3:21" ht="12.75"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</row>
    <row r="102" spans="3:21" ht="12.75"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</row>
    <row r="103" spans="3:21" ht="12.75"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</row>
    <row r="104" spans="3:21" ht="12.75"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</row>
    <row r="105" spans="3:21" ht="12.75"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</row>
    <row r="106" spans="3:21" ht="12.75"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</row>
    <row r="107" spans="3:21" ht="12.75"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</row>
    <row r="108" spans="3:21" ht="12.75"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</row>
    <row r="109" spans="3:21" ht="12.75"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</row>
    <row r="110" spans="3:21" ht="12.75"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</row>
    <row r="111" spans="3:21" ht="12.75"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</row>
    <row r="112" spans="3:21" ht="12.75"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</row>
    <row r="113" spans="3:21" ht="12.75"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</row>
    <row r="114" spans="3:21" ht="12.75"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</row>
  </sheetData>
  <mergeCells count="19">
    <mergeCell ref="D29:F29"/>
    <mergeCell ref="D30:F30"/>
    <mergeCell ref="D31:F31"/>
    <mergeCell ref="D32:F32"/>
    <mergeCell ref="A8:A9"/>
    <mergeCell ref="D8:F8"/>
    <mergeCell ref="D9:F9"/>
    <mergeCell ref="D27:F27"/>
    <mergeCell ref="A27:A28"/>
    <mergeCell ref="D41:F41"/>
    <mergeCell ref="D28:F28"/>
    <mergeCell ref="D33:F33"/>
    <mergeCell ref="D34:F34"/>
    <mergeCell ref="D35:F35"/>
    <mergeCell ref="D36:F36"/>
    <mergeCell ref="D37:F37"/>
    <mergeCell ref="D38:F38"/>
    <mergeCell ref="D39:F39"/>
    <mergeCell ref="D40:F40"/>
  </mergeCells>
  <printOptions/>
  <pageMargins left="0.5" right="0.5" top="0.5" bottom="0.5" header="0.5" footer="0.5"/>
  <pageSetup fitToHeight="1" fitToWidth="1" horizontalDpi="600" verticalDpi="600" orientation="landscape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CF114"/>
  <sheetViews>
    <sheetView workbookViewId="0" topLeftCell="A1">
      <selection activeCell="G24" sqref="G24"/>
    </sheetView>
  </sheetViews>
  <sheetFormatPr defaultColWidth="9.140625" defaultRowHeight="12.75"/>
  <cols>
    <col min="1" max="2" width="6.8515625" style="0" customWidth="1"/>
    <col min="3" max="3" width="7.57421875" style="0" customWidth="1"/>
    <col min="4" max="4" width="3.7109375" style="0" customWidth="1"/>
    <col min="5" max="5" width="2.421875" style="0" customWidth="1"/>
    <col min="6" max="6" width="3.7109375" style="0" customWidth="1"/>
    <col min="7" max="7" width="15.421875" style="0" customWidth="1"/>
    <col min="8" max="8" width="6.00390625" style="0" hidden="1" customWidth="1"/>
    <col min="9" max="9" width="7.57421875" style="0" bestFit="1" customWidth="1"/>
    <col min="10" max="10" width="8.8515625" style="0" bestFit="1" customWidth="1"/>
    <col min="11" max="11" width="8.7109375" style="0" bestFit="1" customWidth="1"/>
    <col min="12" max="12" width="9.28125" style="0" bestFit="1" customWidth="1"/>
    <col min="13" max="13" width="7.140625" style="0" customWidth="1"/>
    <col min="14" max="14" width="6.00390625" style="0" bestFit="1" customWidth="1"/>
    <col min="15" max="15" width="6.28125" style="0" bestFit="1" customWidth="1"/>
    <col min="16" max="16" width="7.140625" style="0" bestFit="1" customWidth="1"/>
    <col min="17" max="17" width="7.57421875" style="0" bestFit="1" customWidth="1"/>
    <col min="18" max="18" width="6.00390625" style="0" bestFit="1" customWidth="1"/>
    <col min="19" max="19" width="5.28125" style="0" bestFit="1" customWidth="1"/>
    <col min="20" max="20" width="6.00390625" style="0" bestFit="1" customWidth="1"/>
  </cols>
  <sheetData>
    <row r="1" spans="1:84" ht="12.75">
      <c r="A1" s="15" t="s">
        <v>0</v>
      </c>
      <c r="B1" s="15"/>
      <c r="C1" s="1" t="s">
        <v>59</v>
      </c>
      <c r="D1" s="1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</row>
    <row r="2" spans="1:84" ht="12.75">
      <c r="A2" s="15" t="s">
        <v>24</v>
      </c>
      <c r="B2" s="15"/>
      <c r="C2" s="1"/>
      <c r="D2" s="16"/>
      <c r="E2" s="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</row>
    <row r="3" spans="1:84" ht="12.75">
      <c r="A3" s="15" t="s">
        <v>1</v>
      </c>
      <c r="B3" s="15"/>
      <c r="C3" s="1"/>
      <c r="D3" s="1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</row>
    <row r="4" spans="1:84" ht="12.75">
      <c r="A4" s="15" t="s">
        <v>2</v>
      </c>
      <c r="B4" s="15"/>
      <c r="C4" s="1"/>
      <c r="D4" s="16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</row>
    <row r="5" spans="1:84" ht="12.75">
      <c r="A5" s="15"/>
      <c r="B5" s="1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</row>
    <row r="6" spans="1:84" ht="12.75">
      <c r="A6" s="15" t="s">
        <v>3</v>
      </c>
      <c r="B6" s="15"/>
      <c r="C6" s="1"/>
      <c r="D6" s="1" t="s">
        <v>77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</row>
    <row r="7" spans="1:84" ht="12.75">
      <c r="A7" s="7"/>
      <c r="B7" s="7"/>
      <c r="C7" s="7"/>
      <c r="D7" s="18"/>
      <c r="E7" s="18"/>
      <c r="F7" s="18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</row>
    <row r="8" spans="1:84" ht="13.5">
      <c r="A8" s="78" t="s">
        <v>4</v>
      </c>
      <c r="B8" s="19" t="s">
        <v>28</v>
      </c>
      <c r="C8" s="20" t="s">
        <v>5</v>
      </c>
      <c r="D8" s="80" t="s">
        <v>10</v>
      </c>
      <c r="E8" s="80"/>
      <c r="F8" s="80"/>
      <c r="G8" s="20" t="s">
        <v>37</v>
      </c>
      <c r="H8" s="21"/>
      <c r="I8" s="21" t="s">
        <v>38</v>
      </c>
      <c r="J8" s="22" t="s">
        <v>11</v>
      </c>
      <c r="K8" s="23" t="s">
        <v>7</v>
      </c>
      <c r="L8" s="24" t="s">
        <v>9</v>
      </c>
      <c r="M8" s="21" t="s">
        <v>14</v>
      </c>
      <c r="N8" s="25" t="s">
        <v>39</v>
      </c>
      <c r="O8" s="25" t="s">
        <v>40</v>
      </c>
      <c r="P8" s="20" t="s">
        <v>41</v>
      </c>
      <c r="Q8" s="20" t="s">
        <v>42</v>
      </c>
      <c r="R8" s="21" t="s">
        <v>43</v>
      </c>
      <c r="S8" s="20" t="s">
        <v>18</v>
      </c>
      <c r="T8" s="20" t="s">
        <v>44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</row>
    <row r="9" spans="1:84" ht="15" thickBot="1">
      <c r="A9" s="79"/>
      <c r="B9" s="26" t="s">
        <v>29</v>
      </c>
      <c r="C9" s="27" t="s">
        <v>17</v>
      </c>
      <c r="D9" s="76" t="s">
        <v>8</v>
      </c>
      <c r="E9" s="76"/>
      <c r="F9" s="76"/>
      <c r="G9" s="27" t="s">
        <v>45</v>
      </c>
      <c r="H9" s="28"/>
      <c r="I9" s="29" t="s">
        <v>19</v>
      </c>
      <c r="J9" s="30" t="s">
        <v>46</v>
      </c>
      <c r="K9" s="31" t="s">
        <v>12</v>
      </c>
      <c r="L9" s="32" t="s">
        <v>46</v>
      </c>
      <c r="M9" s="28" t="s">
        <v>15</v>
      </c>
      <c r="N9" s="33" t="s">
        <v>16</v>
      </c>
      <c r="O9" s="33" t="s">
        <v>16</v>
      </c>
      <c r="P9" s="27" t="s">
        <v>16</v>
      </c>
      <c r="Q9" s="27" t="s">
        <v>16</v>
      </c>
      <c r="R9" s="28" t="s">
        <v>16</v>
      </c>
      <c r="S9" s="27" t="s">
        <v>6</v>
      </c>
      <c r="T9" s="27" t="s">
        <v>16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</row>
    <row r="10" spans="1:84" ht="13.5" thickTop="1">
      <c r="A10" s="65" t="s">
        <v>13</v>
      </c>
      <c r="B10" s="65" t="s">
        <v>13</v>
      </c>
      <c r="C10" s="65">
        <v>20</v>
      </c>
      <c r="D10" s="65">
        <v>14</v>
      </c>
      <c r="E10" s="65"/>
      <c r="F10" s="65">
        <v>24</v>
      </c>
      <c r="G10" s="65">
        <v>110</v>
      </c>
      <c r="H10" s="65"/>
      <c r="I10" s="65">
        <v>2</v>
      </c>
      <c r="J10" s="65">
        <v>30</v>
      </c>
      <c r="K10" s="66">
        <f aca="true" t="shared" si="0" ref="K10:K22">IF(G10*I10&gt;=400,IF(B10="Roof",0,IF(0.25+15/SQRT(G10*I10)&lt;0.4,0.4,0.25+15/SQRT(G10*I10))),0)</f>
        <v>0</v>
      </c>
      <c r="L10" s="67">
        <f aca="true" t="shared" si="1" ref="L10:L22">IF(K10&gt;0,J10*K10,J10)</f>
        <v>30</v>
      </c>
      <c r="M10" s="65">
        <v>5</v>
      </c>
      <c r="N10" s="65">
        <f aca="true" t="shared" si="2" ref="N10:N22">0.15*M10/12*G10</f>
        <v>6.875</v>
      </c>
      <c r="O10" s="65"/>
      <c r="P10" s="65"/>
      <c r="Q10" s="65">
        <v>8</v>
      </c>
      <c r="R10" s="65">
        <f aca="true" t="shared" si="3" ref="R10:R22">0.15*D10*F10/144*C10</f>
        <v>7.000000000000001</v>
      </c>
      <c r="S10" s="65">
        <v>20</v>
      </c>
      <c r="T10" s="65">
        <f aca="true" t="shared" si="4" ref="T10:T22">S10*G10/1000</f>
        <v>2.2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</row>
    <row r="11" spans="1:84" ht="12.75">
      <c r="A11" s="6" t="s">
        <v>35</v>
      </c>
      <c r="B11" s="6" t="s">
        <v>36</v>
      </c>
      <c r="C11" s="6">
        <v>15.66</v>
      </c>
      <c r="D11" s="6">
        <v>14</v>
      </c>
      <c r="E11" s="6"/>
      <c r="F11" s="6">
        <v>24</v>
      </c>
      <c r="G11" s="8">
        <v>820</v>
      </c>
      <c r="H11" s="6"/>
      <c r="I11" s="6">
        <v>4</v>
      </c>
      <c r="J11" s="6">
        <v>150</v>
      </c>
      <c r="K11" s="9">
        <f t="shared" si="0"/>
        <v>0.5119113609135918</v>
      </c>
      <c r="L11" s="10">
        <f t="shared" si="1"/>
        <v>76.78670413703877</v>
      </c>
      <c r="M11" s="6">
        <v>7</v>
      </c>
      <c r="N11" s="6">
        <f t="shared" si="2"/>
        <v>71.75</v>
      </c>
      <c r="O11" s="6"/>
      <c r="P11" s="6"/>
      <c r="Q11" s="6">
        <v>8</v>
      </c>
      <c r="R11" s="6">
        <f t="shared" si="3"/>
        <v>5.481000000000001</v>
      </c>
      <c r="S11" s="6">
        <v>20</v>
      </c>
      <c r="T11" s="6">
        <f t="shared" si="4"/>
        <v>16.4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</row>
    <row r="12" spans="1:84" ht="12.75">
      <c r="A12" s="6">
        <v>8</v>
      </c>
      <c r="B12" s="6" t="s">
        <v>36</v>
      </c>
      <c r="C12" s="6">
        <v>14.66</v>
      </c>
      <c r="D12" s="6">
        <v>14</v>
      </c>
      <c r="E12" s="6"/>
      <c r="F12" s="6">
        <v>24</v>
      </c>
      <c r="G12" s="8">
        <v>820</v>
      </c>
      <c r="H12" s="6"/>
      <c r="I12" s="6">
        <v>4</v>
      </c>
      <c r="J12" s="6">
        <v>100</v>
      </c>
      <c r="K12" s="9">
        <f t="shared" si="0"/>
        <v>0.5119113609135918</v>
      </c>
      <c r="L12" s="10">
        <f t="shared" si="1"/>
        <v>51.191136091359176</v>
      </c>
      <c r="M12" s="6">
        <v>7</v>
      </c>
      <c r="N12" s="6">
        <f t="shared" si="2"/>
        <v>71.75</v>
      </c>
      <c r="O12" s="6"/>
      <c r="P12" s="6"/>
      <c r="Q12" s="6">
        <v>8</v>
      </c>
      <c r="R12" s="6">
        <f t="shared" si="3"/>
        <v>5.131</v>
      </c>
      <c r="S12" s="6">
        <v>20</v>
      </c>
      <c r="T12" s="6">
        <f t="shared" si="4"/>
        <v>16.4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</row>
    <row r="13" spans="1:84" ht="12.75">
      <c r="A13" s="6">
        <v>7</v>
      </c>
      <c r="B13" s="6" t="s">
        <v>36</v>
      </c>
      <c r="C13" s="6">
        <v>14</v>
      </c>
      <c r="D13" s="6">
        <v>14</v>
      </c>
      <c r="E13" s="6"/>
      <c r="F13" s="6">
        <v>24</v>
      </c>
      <c r="G13" s="8">
        <v>820</v>
      </c>
      <c r="H13" s="6"/>
      <c r="I13" s="6">
        <v>4</v>
      </c>
      <c r="J13" s="6">
        <v>100</v>
      </c>
      <c r="K13" s="9">
        <f t="shared" si="0"/>
        <v>0.5119113609135918</v>
      </c>
      <c r="L13" s="10">
        <f t="shared" si="1"/>
        <v>51.191136091359176</v>
      </c>
      <c r="M13" s="6">
        <v>7</v>
      </c>
      <c r="N13" s="6">
        <f t="shared" si="2"/>
        <v>71.75</v>
      </c>
      <c r="O13" s="6"/>
      <c r="P13" s="6"/>
      <c r="Q13" s="6">
        <v>8</v>
      </c>
      <c r="R13" s="6">
        <f t="shared" si="3"/>
        <v>4.9</v>
      </c>
      <c r="S13" s="6">
        <v>20</v>
      </c>
      <c r="T13" s="6">
        <f t="shared" si="4"/>
        <v>16.4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</row>
    <row r="14" spans="1:84" ht="12.75">
      <c r="A14" s="6">
        <v>6</v>
      </c>
      <c r="B14" s="6" t="s">
        <v>36</v>
      </c>
      <c r="C14" s="6">
        <v>14</v>
      </c>
      <c r="D14" s="6">
        <v>14</v>
      </c>
      <c r="E14" s="6"/>
      <c r="F14" s="6">
        <v>24</v>
      </c>
      <c r="G14" s="8">
        <v>820</v>
      </c>
      <c r="H14" s="6"/>
      <c r="I14" s="6">
        <v>4</v>
      </c>
      <c r="J14" s="6">
        <v>100</v>
      </c>
      <c r="K14" s="9">
        <f t="shared" si="0"/>
        <v>0.5119113609135918</v>
      </c>
      <c r="L14" s="10">
        <f t="shared" si="1"/>
        <v>51.191136091359176</v>
      </c>
      <c r="M14" s="6">
        <v>7</v>
      </c>
      <c r="N14" s="6">
        <f t="shared" si="2"/>
        <v>71.75</v>
      </c>
      <c r="O14" s="6"/>
      <c r="P14" s="6"/>
      <c r="Q14" s="6">
        <v>8</v>
      </c>
      <c r="R14" s="6">
        <f t="shared" si="3"/>
        <v>4.9</v>
      </c>
      <c r="S14" s="6">
        <v>20</v>
      </c>
      <c r="T14" s="6">
        <f t="shared" si="4"/>
        <v>16.4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</row>
    <row r="15" spans="1:84" ht="12.75">
      <c r="A15" s="6">
        <v>5</v>
      </c>
      <c r="B15" s="6" t="s">
        <v>36</v>
      </c>
      <c r="C15" s="6">
        <v>14</v>
      </c>
      <c r="D15" s="6">
        <v>14</v>
      </c>
      <c r="E15" s="6"/>
      <c r="F15" s="6">
        <v>24</v>
      </c>
      <c r="G15" s="8">
        <v>820</v>
      </c>
      <c r="H15" s="6"/>
      <c r="I15" s="6">
        <v>4</v>
      </c>
      <c r="J15" s="6">
        <v>100</v>
      </c>
      <c r="K15" s="9">
        <f t="shared" si="0"/>
        <v>0.5119113609135918</v>
      </c>
      <c r="L15" s="10">
        <f t="shared" si="1"/>
        <v>51.191136091359176</v>
      </c>
      <c r="M15" s="6">
        <v>7</v>
      </c>
      <c r="N15" s="6">
        <f t="shared" si="2"/>
        <v>71.75</v>
      </c>
      <c r="O15" s="6"/>
      <c r="P15" s="6"/>
      <c r="Q15" s="6">
        <v>8</v>
      </c>
      <c r="R15" s="6">
        <f t="shared" si="3"/>
        <v>4.9</v>
      </c>
      <c r="S15" s="6">
        <v>20</v>
      </c>
      <c r="T15" s="6">
        <f t="shared" si="4"/>
        <v>16.4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</row>
    <row r="16" spans="1:84" ht="12.75">
      <c r="A16" s="6">
        <v>4</v>
      </c>
      <c r="B16" s="6" t="s">
        <v>36</v>
      </c>
      <c r="C16" s="6">
        <v>14</v>
      </c>
      <c r="D16" s="6">
        <v>14</v>
      </c>
      <c r="E16" s="6"/>
      <c r="F16" s="6">
        <v>24</v>
      </c>
      <c r="G16" s="8">
        <v>820</v>
      </c>
      <c r="H16" s="6"/>
      <c r="I16" s="6">
        <v>4</v>
      </c>
      <c r="J16" s="6">
        <v>100</v>
      </c>
      <c r="K16" s="9">
        <f t="shared" si="0"/>
        <v>0.5119113609135918</v>
      </c>
      <c r="L16" s="10">
        <f t="shared" si="1"/>
        <v>51.191136091359176</v>
      </c>
      <c r="M16" s="6">
        <v>7</v>
      </c>
      <c r="N16" s="6">
        <f t="shared" si="2"/>
        <v>71.75</v>
      </c>
      <c r="O16" s="6"/>
      <c r="P16" s="6"/>
      <c r="Q16" s="6">
        <v>8</v>
      </c>
      <c r="R16" s="6">
        <f t="shared" si="3"/>
        <v>4.9</v>
      </c>
      <c r="S16" s="6">
        <v>20</v>
      </c>
      <c r="T16" s="6">
        <f t="shared" si="4"/>
        <v>16.4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</row>
    <row r="17" spans="1:84" ht="12.75">
      <c r="A17" s="6">
        <v>3</v>
      </c>
      <c r="B17" s="6" t="s">
        <v>36</v>
      </c>
      <c r="C17" s="6">
        <v>14</v>
      </c>
      <c r="D17" s="6">
        <v>14</v>
      </c>
      <c r="E17" s="6"/>
      <c r="F17" s="6">
        <v>24</v>
      </c>
      <c r="G17" s="8">
        <v>820</v>
      </c>
      <c r="H17" s="6"/>
      <c r="I17" s="6">
        <v>4</v>
      </c>
      <c r="J17" s="6">
        <v>100</v>
      </c>
      <c r="K17" s="9">
        <f t="shared" si="0"/>
        <v>0.5119113609135918</v>
      </c>
      <c r="L17" s="10">
        <f t="shared" si="1"/>
        <v>51.191136091359176</v>
      </c>
      <c r="M17" s="6">
        <v>8</v>
      </c>
      <c r="N17" s="6">
        <f t="shared" si="2"/>
        <v>82</v>
      </c>
      <c r="O17" s="6"/>
      <c r="P17" s="6"/>
      <c r="Q17" s="6">
        <v>8</v>
      </c>
      <c r="R17" s="6">
        <f t="shared" si="3"/>
        <v>4.9</v>
      </c>
      <c r="S17" s="6">
        <v>20</v>
      </c>
      <c r="T17" s="6">
        <f t="shared" si="4"/>
        <v>16.4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</row>
    <row r="18" spans="1:84" ht="12.75">
      <c r="A18" s="6">
        <v>2</v>
      </c>
      <c r="B18" s="6" t="s">
        <v>36</v>
      </c>
      <c r="C18" s="6">
        <v>14</v>
      </c>
      <c r="D18" s="6">
        <v>14</v>
      </c>
      <c r="E18" s="6"/>
      <c r="F18" s="6">
        <v>24</v>
      </c>
      <c r="G18" s="8">
        <v>820</v>
      </c>
      <c r="H18" s="6"/>
      <c r="I18" s="6">
        <v>4</v>
      </c>
      <c r="J18" s="6">
        <v>100</v>
      </c>
      <c r="K18" s="9">
        <f t="shared" si="0"/>
        <v>0.5119113609135918</v>
      </c>
      <c r="L18" s="10">
        <f t="shared" si="1"/>
        <v>51.191136091359176</v>
      </c>
      <c r="M18" s="6">
        <v>8</v>
      </c>
      <c r="N18" s="6">
        <f t="shared" si="2"/>
        <v>82</v>
      </c>
      <c r="O18" s="6"/>
      <c r="P18" s="6"/>
      <c r="Q18" s="6">
        <v>8</v>
      </c>
      <c r="R18" s="6">
        <f t="shared" si="3"/>
        <v>4.9</v>
      </c>
      <c r="S18" s="6">
        <v>20</v>
      </c>
      <c r="T18" s="6">
        <f t="shared" si="4"/>
        <v>16.4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</row>
    <row r="19" spans="1:84" ht="12.75">
      <c r="A19" s="6">
        <v>1</v>
      </c>
      <c r="B19" s="6" t="s">
        <v>36</v>
      </c>
      <c r="C19" s="6">
        <v>20</v>
      </c>
      <c r="D19" s="6">
        <v>14</v>
      </c>
      <c r="E19" s="6"/>
      <c r="F19" s="6">
        <v>24</v>
      </c>
      <c r="G19" s="6">
        <v>390</v>
      </c>
      <c r="H19" s="6"/>
      <c r="I19" s="6">
        <v>4</v>
      </c>
      <c r="J19" s="6">
        <v>100</v>
      </c>
      <c r="K19" s="9">
        <f t="shared" si="0"/>
        <v>0.629777262656375</v>
      </c>
      <c r="L19" s="10">
        <f t="shared" si="1"/>
        <v>62.9777262656375</v>
      </c>
      <c r="M19" s="6">
        <v>8</v>
      </c>
      <c r="N19" s="6">
        <f t="shared" si="2"/>
        <v>39</v>
      </c>
      <c r="O19" s="6"/>
      <c r="P19" s="6"/>
      <c r="Q19" s="6">
        <v>8</v>
      </c>
      <c r="R19" s="6">
        <f t="shared" si="3"/>
        <v>7.000000000000001</v>
      </c>
      <c r="S19" s="6">
        <v>20</v>
      </c>
      <c r="T19" s="6">
        <f t="shared" si="4"/>
        <v>7.8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</row>
    <row r="20" spans="1:84" ht="12.75">
      <c r="A20" s="62" t="s">
        <v>56</v>
      </c>
      <c r="B20" s="62" t="s">
        <v>36</v>
      </c>
      <c r="C20" s="62">
        <v>0</v>
      </c>
      <c r="D20" s="62">
        <v>0</v>
      </c>
      <c r="E20" s="62"/>
      <c r="F20" s="62">
        <v>0</v>
      </c>
      <c r="G20" s="62">
        <v>0</v>
      </c>
      <c r="H20" s="62"/>
      <c r="I20" s="62">
        <v>0</v>
      </c>
      <c r="J20" s="62">
        <v>0</v>
      </c>
      <c r="K20" s="63">
        <f t="shared" si="0"/>
        <v>0</v>
      </c>
      <c r="L20" s="64">
        <f t="shared" si="1"/>
        <v>0</v>
      </c>
      <c r="M20" s="62">
        <v>0</v>
      </c>
      <c r="N20" s="62">
        <f t="shared" si="2"/>
        <v>0</v>
      </c>
      <c r="O20" s="62"/>
      <c r="P20" s="62"/>
      <c r="Q20" s="62">
        <v>0</v>
      </c>
      <c r="R20" s="62">
        <f t="shared" si="3"/>
        <v>0</v>
      </c>
      <c r="S20" s="62">
        <v>0</v>
      </c>
      <c r="T20" s="62">
        <f t="shared" si="4"/>
        <v>0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</row>
    <row r="21" spans="1:84" ht="12.75">
      <c r="A21" s="8" t="s">
        <v>57</v>
      </c>
      <c r="B21" s="8" t="s">
        <v>36</v>
      </c>
      <c r="C21" s="8">
        <v>10.5</v>
      </c>
      <c r="D21" s="8">
        <v>14</v>
      </c>
      <c r="E21" s="8"/>
      <c r="F21" s="8">
        <v>24</v>
      </c>
      <c r="G21" s="8">
        <v>390</v>
      </c>
      <c r="H21" s="8"/>
      <c r="I21" s="8">
        <v>4</v>
      </c>
      <c r="J21" s="8">
        <v>40</v>
      </c>
      <c r="K21" s="55">
        <f t="shared" si="0"/>
        <v>0.629777262656375</v>
      </c>
      <c r="L21" s="56">
        <f t="shared" si="1"/>
        <v>25.191090506255</v>
      </c>
      <c r="M21" s="8">
        <v>5</v>
      </c>
      <c r="N21" s="8">
        <f t="shared" si="2"/>
        <v>24.375</v>
      </c>
      <c r="O21" s="8"/>
      <c r="P21" s="8"/>
      <c r="Q21" s="8">
        <v>0</v>
      </c>
      <c r="R21" s="8">
        <f t="shared" si="3"/>
        <v>3.6750000000000003</v>
      </c>
      <c r="S21" s="8">
        <v>20</v>
      </c>
      <c r="T21" s="8">
        <f t="shared" si="4"/>
        <v>7.8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</row>
    <row r="22" spans="1:84" ht="12.75">
      <c r="A22" s="8" t="s">
        <v>58</v>
      </c>
      <c r="B22" s="8" t="s">
        <v>36</v>
      </c>
      <c r="C22" s="8">
        <v>10</v>
      </c>
      <c r="D22" s="8">
        <v>14</v>
      </c>
      <c r="E22" s="8"/>
      <c r="F22" s="8">
        <v>24</v>
      </c>
      <c r="G22" s="8">
        <v>390</v>
      </c>
      <c r="H22" s="8"/>
      <c r="I22" s="8">
        <v>4</v>
      </c>
      <c r="J22" s="8">
        <v>40</v>
      </c>
      <c r="K22" s="55">
        <f t="shared" si="0"/>
        <v>0.629777262656375</v>
      </c>
      <c r="L22" s="56">
        <f t="shared" si="1"/>
        <v>25.191090506255</v>
      </c>
      <c r="M22" s="8">
        <v>5</v>
      </c>
      <c r="N22" s="8">
        <f t="shared" si="2"/>
        <v>24.375</v>
      </c>
      <c r="O22" s="8"/>
      <c r="P22" s="8"/>
      <c r="Q22" s="8">
        <v>0</v>
      </c>
      <c r="R22" s="8">
        <f t="shared" si="3"/>
        <v>3.5000000000000004</v>
      </c>
      <c r="S22" s="8">
        <v>20</v>
      </c>
      <c r="T22" s="8">
        <f t="shared" si="4"/>
        <v>7.8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</row>
    <row r="23" spans="1:84" ht="12.7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</row>
    <row r="24" spans="21:84" ht="12.75"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</row>
    <row r="25" spans="21:84" ht="12.75"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</row>
    <row r="26" spans="21:84" ht="12.75"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</row>
    <row r="27" spans="1:84" ht="13.5">
      <c r="A27" s="84" t="s">
        <v>4</v>
      </c>
      <c r="B27" s="21" t="s">
        <v>47</v>
      </c>
      <c r="C27" s="35" t="s">
        <v>48</v>
      </c>
      <c r="D27" s="81" t="s">
        <v>49</v>
      </c>
      <c r="E27" s="82"/>
      <c r="F27" s="83"/>
      <c r="G27" s="38" t="s">
        <v>50</v>
      </c>
      <c r="H27" s="36"/>
      <c r="I27" s="37" t="s">
        <v>51</v>
      </c>
      <c r="J27" s="39" t="s">
        <v>52</v>
      </c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</row>
    <row r="28" spans="1:84" ht="13.5" thickBot="1">
      <c r="A28" s="85"/>
      <c r="B28" s="28" t="s">
        <v>16</v>
      </c>
      <c r="C28" s="41" t="s">
        <v>16</v>
      </c>
      <c r="D28" s="75" t="s">
        <v>16</v>
      </c>
      <c r="E28" s="76"/>
      <c r="F28" s="77"/>
      <c r="G28" s="43" t="s">
        <v>16</v>
      </c>
      <c r="H28" s="28"/>
      <c r="I28" s="42" t="s">
        <v>16</v>
      </c>
      <c r="J28" s="27" t="s">
        <v>16</v>
      </c>
      <c r="K28" s="58"/>
      <c r="L28" s="45" t="s">
        <v>53</v>
      </c>
      <c r="M28" s="2"/>
      <c r="N28" s="2"/>
      <c r="O28" s="2"/>
      <c r="P28" s="2"/>
      <c r="Q28" s="58"/>
      <c r="R28" s="2"/>
      <c r="S28" s="2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</row>
    <row r="29" spans="1:84" ht="13.5" thickTop="1">
      <c r="A29" s="5" t="s">
        <v>13</v>
      </c>
      <c r="B29" s="51">
        <f aca="true" t="shared" si="5" ref="B29:B41">L10*G10/1000</f>
        <v>3.3</v>
      </c>
      <c r="C29" s="52">
        <f aca="true" t="shared" si="6" ref="C29:C41">(N10+O10+P10+Q10+R10+T10)</f>
        <v>24.075</v>
      </c>
      <c r="D29" s="86">
        <f>B29</f>
        <v>3.3</v>
      </c>
      <c r="E29" s="87"/>
      <c r="F29" s="87"/>
      <c r="G29" s="52">
        <f>C29</f>
        <v>24.075</v>
      </c>
      <c r="H29" s="54"/>
      <c r="I29" s="69">
        <f aca="true" t="shared" si="7" ref="I29:I41">D29+G29</f>
        <v>27.375</v>
      </c>
      <c r="J29" s="70">
        <f aca="true" t="shared" si="8" ref="J29:J41">1.2*G29+1.6*D29</f>
        <v>34.169999999999995</v>
      </c>
      <c r="K29" s="58"/>
      <c r="L29" s="45" t="s">
        <v>21</v>
      </c>
      <c r="M29" s="3"/>
      <c r="N29" s="3"/>
      <c r="O29" s="3"/>
      <c r="P29" s="45">
        <v>4</v>
      </c>
      <c r="Q29" s="58"/>
      <c r="R29" s="3"/>
      <c r="S29" s="3"/>
      <c r="T29" s="4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</row>
    <row r="30" spans="1:84" ht="12.75">
      <c r="A30" s="6" t="s">
        <v>35</v>
      </c>
      <c r="B30" s="9">
        <f t="shared" si="5"/>
        <v>62.96509739237179</v>
      </c>
      <c r="C30" s="11">
        <f t="shared" si="6"/>
        <v>101.631</v>
      </c>
      <c r="D30" s="72">
        <f aca="true" t="shared" si="9" ref="D30:D41">D29+B30</f>
        <v>66.26509739237179</v>
      </c>
      <c r="E30" s="73"/>
      <c r="F30" s="74"/>
      <c r="G30" s="11">
        <f aca="true" t="shared" si="10" ref="G30:G41">G29+C30</f>
        <v>125.706</v>
      </c>
      <c r="H30" s="13"/>
      <c r="I30" s="68">
        <f t="shared" si="7"/>
        <v>191.9710973923718</v>
      </c>
      <c r="J30" s="71">
        <f t="shared" si="8"/>
        <v>256.87135582779484</v>
      </c>
      <c r="K30" s="58"/>
      <c r="L30" s="45" t="s">
        <v>22</v>
      </c>
      <c r="M30" s="3"/>
      <c r="N30" s="3"/>
      <c r="O30" s="3"/>
      <c r="P30" s="45">
        <v>4</v>
      </c>
      <c r="Q30" s="58"/>
      <c r="R30" s="45"/>
      <c r="S30" s="3"/>
      <c r="T30" s="4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</row>
    <row r="31" spans="1:84" ht="12.75">
      <c r="A31" s="6">
        <v>9</v>
      </c>
      <c r="B31" s="9">
        <f t="shared" si="5"/>
        <v>41.976731594914526</v>
      </c>
      <c r="C31" s="11">
        <f t="shared" si="6"/>
        <v>101.281</v>
      </c>
      <c r="D31" s="72">
        <f t="shared" si="9"/>
        <v>108.24182898728631</v>
      </c>
      <c r="E31" s="73"/>
      <c r="F31" s="74"/>
      <c r="G31" s="11">
        <f t="shared" si="10"/>
        <v>226.98700000000002</v>
      </c>
      <c r="H31" s="13"/>
      <c r="I31" s="68">
        <f t="shared" si="7"/>
        <v>335.2288289872863</v>
      </c>
      <c r="J31" s="71">
        <f t="shared" si="8"/>
        <v>445.5713263796581</v>
      </c>
      <c r="K31" s="58"/>
      <c r="L31" s="45" t="s">
        <v>23</v>
      </c>
      <c r="M31" s="3"/>
      <c r="N31" s="3"/>
      <c r="O31" s="3"/>
      <c r="P31" s="45">
        <v>3</v>
      </c>
      <c r="Q31" s="58"/>
      <c r="R31" s="45"/>
      <c r="S31" s="3"/>
      <c r="T31" s="4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</row>
    <row r="32" spans="1:84" ht="12.75">
      <c r="A32" s="6">
        <f aca="true" t="shared" si="11" ref="A32:A40">A13</f>
        <v>7</v>
      </c>
      <c r="B32" s="9">
        <f t="shared" si="5"/>
        <v>41.976731594914526</v>
      </c>
      <c r="C32" s="11">
        <f t="shared" si="6"/>
        <v>101.05000000000001</v>
      </c>
      <c r="D32" s="72">
        <f t="shared" si="9"/>
        <v>150.21856058220084</v>
      </c>
      <c r="E32" s="73"/>
      <c r="F32" s="74"/>
      <c r="G32" s="11">
        <f t="shared" si="10"/>
        <v>328.03700000000003</v>
      </c>
      <c r="H32" s="13"/>
      <c r="I32" s="68">
        <f t="shared" si="7"/>
        <v>478.25556058220087</v>
      </c>
      <c r="J32" s="71">
        <f t="shared" si="8"/>
        <v>633.9940969315214</v>
      </c>
      <c r="K32" s="58"/>
      <c r="L32" s="45" t="s">
        <v>20</v>
      </c>
      <c r="M32" s="3"/>
      <c r="N32" s="3"/>
      <c r="O32" s="3"/>
      <c r="P32" s="45">
        <v>2</v>
      </c>
      <c r="Q32" s="58"/>
      <c r="R32" s="45"/>
      <c r="S32" s="3"/>
      <c r="T32" s="4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</row>
    <row r="33" spans="1:84" ht="12.75">
      <c r="A33" s="6">
        <f t="shared" si="11"/>
        <v>6</v>
      </c>
      <c r="B33" s="9">
        <f t="shared" si="5"/>
        <v>41.976731594914526</v>
      </c>
      <c r="C33" s="11">
        <f t="shared" si="6"/>
        <v>101.05000000000001</v>
      </c>
      <c r="D33" s="72">
        <f t="shared" si="9"/>
        <v>192.19529217711536</v>
      </c>
      <c r="E33" s="73"/>
      <c r="F33" s="74"/>
      <c r="G33" s="11">
        <f t="shared" si="10"/>
        <v>429.08700000000005</v>
      </c>
      <c r="H33" s="13"/>
      <c r="I33" s="68">
        <f t="shared" si="7"/>
        <v>621.2822921771154</v>
      </c>
      <c r="J33" s="71">
        <f t="shared" si="8"/>
        <v>822.4168674833846</v>
      </c>
      <c r="K33" s="58"/>
      <c r="L33" s="45"/>
      <c r="M33" s="3"/>
      <c r="N33" s="3"/>
      <c r="O33" s="3"/>
      <c r="P33" s="3"/>
      <c r="Q33" s="58"/>
      <c r="R33" s="45"/>
      <c r="S33" s="3"/>
      <c r="T33" s="4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</row>
    <row r="34" spans="1:84" ht="12.75">
      <c r="A34" s="6">
        <f t="shared" si="11"/>
        <v>5</v>
      </c>
      <c r="B34" s="9">
        <f t="shared" si="5"/>
        <v>41.976731594914526</v>
      </c>
      <c r="C34" s="11">
        <f t="shared" si="6"/>
        <v>101.05000000000001</v>
      </c>
      <c r="D34" s="72">
        <f t="shared" si="9"/>
        <v>234.1720237720299</v>
      </c>
      <c r="E34" s="73"/>
      <c r="F34" s="74"/>
      <c r="G34" s="11">
        <f t="shared" si="10"/>
        <v>530.1370000000001</v>
      </c>
      <c r="H34" s="13"/>
      <c r="I34" s="68">
        <f t="shared" si="7"/>
        <v>764.30902377203</v>
      </c>
      <c r="J34" s="71">
        <f t="shared" si="8"/>
        <v>1010.8396380352478</v>
      </c>
      <c r="K34" s="58"/>
      <c r="L34" s="45" t="s">
        <v>30</v>
      </c>
      <c r="M34" s="3"/>
      <c r="N34" s="3"/>
      <c r="O34" s="3"/>
      <c r="P34" s="3"/>
      <c r="Q34" s="58"/>
      <c r="R34" s="45"/>
      <c r="S34" s="3"/>
      <c r="T34" s="4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</row>
    <row r="35" spans="1:84" ht="12.75">
      <c r="A35" s="6">
        <f t="shared" si="11"/>
        <v>4</v>
      </c>
      <c r="B35" s="9">
        <f t="shared" si="5"/>
        <v>41.976731594914526</v>
      </c>
      <c r="C35" s="11">
        <f t="shared" si="6"/>
        <v>101.05000000000001</v>
      </c>
      <c r="D35" s="72">
        <f t="shared" si="9"/>
        <v>276.14875536694444</v>
      </c>
      <c r="E35" s="73"/>
      <c r="F35" s="74"/>
      <c r="G35" s="11">
        <f t="shared" si="10"/>
        <v>631.1870000000001</v>
      </c>
      <c r="H35" s="13"/>
      <c r="I35" s="68">
        <f t="shared" si="7"/>
        <v>907.3357553669446</v>
      </c>
      <c r="J35" s="71">
        <f t="shared" si="8"/>
        <v>1199.2624085871112</v>
      </c>
      <c r="K35" s="58"/>
      <c r="L35" s="45" t="s">
        <v>54</v>
      </c>
      <c r="M35" s="3"/>
      <c r="N35" s="3"/>
      <c r="O35" s="3"/>
      <c r="P35" s="3"/>
      <c r="Q35" s="58"/>
      <c r="R35" s="3"/>
      <c r="S35" s="3"/>
      <c r="T35" s="4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</row>
    <row r="36" spans="1:84" ht="12.75">
      <c r="A36" s="6">
        <f t="shared" si="11"/>
        <v>3</v>
      </c>
      <c r="B36" s="9">
        <f t="shared" si="5"/>
        <v>41.976731594914526</v>
      </c>
      <c r="C36" s="11">
        <f t="shared" si="6"/>
        <v>111.30000000000001</v>
      </c>
      <c r="D36" s="72">
        <f t="shared" si="9"/>
        <v>318.125486961859</v>
      </c>
      <c r="E36" s="73"/>
      <c r="F36" s="74"/>
      <c r="G36" s="11">
        <f t="shared" si="10"/>
        <v>742.4870000000001</v>
      </c>
      <c r="H36" s="13"/>
      <c r="I36" s="68">
        <f t="shared" si="7"/>
        <v>1060.612486961859</v>
      </c>
      <c r="J36" s="71">
        <f t="shared" si="8"/>
        <v>1399.9851791389744</v>
      </c>
      <c r="K36" s="58"/>
      <c r="L36" s="45" t="s">
        <v>31</v>
      </c>
      <c r="M36" s="3"/>
      <c r="N36" s="3"/>
      <c r="O36" s="3"/>
      <c r="P36" s="3"/>
      <c r="Q36" s="58"/>
      <c r="R36" s="3"/>
      <c r="S36" s="3"/>
      <c r="T36" s="4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</row>
    <row r="37" spans="1:84" ht="12.75">
      <c r="A37" s="6">
        <f t="shared" si="11"/>
        <v>2</v>
      </c>
      <c r="B37" s="9">
        <f t="shared" si="5"/>
        <v>41.976731594914526</v>
      </c>
      <c r="C37" s="11">
        <f t="shared" si="6"/>
        <v>111.30000000000001</v>
      </c>
      <c r="D37" s="72">
        <f t="shared" si="9"/>
        <v>360.10221855677355</v>
      </c>
      <c r="E37" s="73"/>
      <c r="F37" s="74"/>
      <c r="G37" s="11">
        <f t="shared" si="10"/>
        <v>853.787</v>
      </c>
      <c r="H37" s="13"/>
      <c r="I37" s="68">
        <f t="shared" si="7"/>
        <v>1213.8892185567736</v>
      </c>
      <c r="J37" s="71">
        <f t="shared" si="8"/>
        <v>1600.7079496908377</v>
      </c>
      <c r="K37" s="58"/>
      <c r="L37" s="45" t="s">
        <v>32</v>
      </c>
      <c r="M37" s="3"/>
      <c r="N37" s="3"/>
      <c r="O37" s="3"/>
      <c r="P37" s="3"/>
      <c r="Q37" s="58"/>
      <c r="R37" s="3"/>
      <c r="S37" s="3"/>
      <c r="T37" s="4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</row>
    <row r="38" spans="1:84" ht="12.75">
      <c r="A38" s="6">
        <f t="shared" si="11"/>
        <v>1</v>
      </c>
      <c r="B38" s="9">
        <f t="shared" si="5"/>
        <v>24.561313243598626</v>
      </c>
      <c r="C38" s="11">
        <f t="shared" si="6"/>
        <v>61.8</v>
      </c>
      <c r="D38" s="72">
        <f t="shared" si="9"/>
        <v>384.6635318003722</v>
      </c>
      <c r="E38" s="73"/>
      <c r="F38" s="74"/>
      <c r="G38" s="11">
        <f t="shared" si="10"/>
        <v>915.587</v>
      </c>
      <c r="H38" s="13"/>
      <c r="I38" s="68">
        <f t="shared" si="7"/>
        <v>1300.2505318003723</v>
      </c>
      <c r="J38" s="71">
        <f t="shared" si="8"/>
        <v>1714.1660508805953</v>
      </c>
      <c r="K38" s="58"/>
      <c r="L38" s="45" t="s">
        <v>33</v>
      </c>
      <c r="M38" s="3"/>
      <c r="N38" s="3"/>
      <c r="O38" s="3"/>
      <c r="P38" s="3"/>
      <c r="Q38" s="58"/>
      <c r="R38" s="3"/>
      <c r="S38" s="3"/>
      <c r="T38" s="4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</row>
    <row r="39" spans="1:84" ht="12.75">
      <c r="A39" s="6" t="str">
        <f t="shared" si="11"/>
        <v>P-2</v>
      </c>
      <c r="B39" s="9">
        <f t="shared" si="5"/>
        <v>0</v>
      </c>
      <c r="C39" s="11">
        <f t="shared" si="6"/>
        <v>0</v>
      </c>
      <c r="D39" s="72">
        <f t="shared" si="9"/>
        <v>384.6635318003722</v>
      </c>
      <c r="E39" s="73"/>
      <c r="F39" s="74"/>
      <c r="G39" s="11">
        <f t="shared" si="10"/>
        <v>915.587</v>
      </c>
      <c r="H39" s="13"/>
      <c r="I39" s="68">
        <f t="shared" si="7"/>
        <v>1300.2505318003723</v>
      </c>
      <c r="J39" s="71">
        <f t="shared" si="8"/>
        <v>1714.1660508805953</v>
      </c>
      <c r="K39" s="58"/>
      <c r="L39" s="45" t="s">
        <v>34</v>
      </c>
      <c r="M39" s="58"/>
      <c r="N39" s="58"/>
      <c r="O39" s="58"/>
      <c r="P39" s="58"/>
      <c r="Q39" s="58"/>
      <c r="R39" s="3"/>
      <c r="S39" s="3"/>
      <c r="T39" s="4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</row>
    <row r="40" spans="1:84" ht="12.75">
      <c r="A40" s="6" t="str">
        <f t="shared" si="11"/>
        <v>P-3</v>
      </c>
      <c r="B40" s="9">
        <f t="shared" si="5"/>
        <v>9.82452529743945</v>
      </c>
      <c r="C40" s="11">
        <f t="shared" si="6"/>
        <v>35.85</v>
      </c>
      <c r="D40" s="72">
        <f t="shared" si="9"/>
        <v>394.48805709781163</v>
      </c>
      <c r="E40" s="73"/>
      <c r="F40" s="74"/>
      <c r="G40" s="11">
        <f t="shared" si="10"/>
        <v>951.437</v>
      </c>
      <c r="H40" s="14"/>
      <c r="I40" s="68">
        <f t="shared" si="7"/>
        <v>1345.9250570978115</v>
      </c>
      <c r="J40" s="71">
        <f t="shared" si="8"/>
        <v>1772.9052913564988</v>
      </c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</row>
    <row r="41" spans="1:84" ht="12.75">
      <c r="A41" s="57" t="s">
        <v>58</v>
      </c>
      <c r="B41" s="9">
        <f t="shared" si="5"/>
        <v>9.82452529743945</v>
      </c>
      <c r="C41" s="11">
        <f t="shared" si="6"/>
        <v>35.675</v>
      </c>
      <c r="D41" s="72">
        <f t="shared" si="9"/>
        <v>404.31258239525107</v>
      </c>
      <c r="E41" s="73"/>
      <c r="F41" s="74"/>
      <c r="G41" s="11">
        <f t="shared" si="10"/>
        <v>987.112</v>
      </c>
      <c r="H41" s="58"/>
      <c r="I41" s="68">
        <f t="shared" si="7"/>
        <v>1391.424582395251</v>
      </c>
      <c r="J41" s="71">
        <f t="shared" si="8"/>
        <v>1831.4345318324017</v>
      </c>
      <c r="K41" s="2"/>
      <c r="L41" s="2"/>
      <c r="M41" s="2"/>
      <c r="N41" s="46"/>
      <c r="O41" s="58"/>
      <c r="P41" s="58"/>
      <c r="Q41" s="58"/>
      <c r="R41" s="58"/>
      <c r="S41" s="58"/>
      <c r="T41" s="58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</row>
    <row r="42" spans="1:84" ht="12.7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</row>
    <row r="43" spans="14:84" ht="12.75">
      <c r="N43" s="58"/>
      <c r="O43" s="58"/>
      <c r="P43" s="58"/>
      <c r="Q43" s="58"/>
      <c r="R43" s="58"/>
      <c r="S43" s="58"/>
      <c r="T43" s="58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</row>
    <row r="44" spans="14:84" ht="12.75">
      <c r="N44" s="58"/>
      <c r="O44" s="58"/>
      <c r="P44" s="58"/>
      <c r="Q44" s="58"/>
      <c r="R44" s="58"/>
      <c r="S44" s="58"/>
      <c r="T44" s="58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</row>
    <row r="45" spans="1:84" ht="12.75">
      <c r="A45" s="47" t="s">
        <v>25</v>
      </c>
      <c r="B45" s="47"/>
      <c r="C45" s="2"/>
      <c r="D45" s="2"/>
      <c r="E45" s="2"/>
      <c r="F45" s="2"/>
      <c r="G45" s="2"/>
      <c r="H45" s="2"/>
      <c r="I45" s="2"/>
      <c r="J45" s="2"/>
      <c r="K45" s="2"/>
      <c r="L45" s="2"/>
      <c r="M45" s="58"/>
      <c r="N45" s="58"/>
      <c r="O45" s="58"/>
      <c r="P45" s="58"/>
      <c r="Q45" s="58"/>
      <c r="R45" s="58"/>
      <c r="S45" s="58"/>
      <c r="T45" s="58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</row>
    <row r="46" spans="1:21" ht="12.75">
      <c r="A46" s="46" t="s">
        <v>26</v>
      </c>
      <c r="B46" s="46"/>
      <c r="C46" s="2"/>
      <c r="D46" s="2"/>
      <c r="E46" s="2"/>
      <c r="F46" s="2"/>
      <c r="G46" s="2">
        <v>4000</v>
      </c>
      <c r="H46" s="2"/>
      <c r="I46" s="16"/>
      <c r="J46" s="16" t="s">
        <v>27</v>
      </c>
      <c r="K46" s="2"/>
      <c r="M46" s="13">
        <f>SQRT(G47)</f>
        <v>18.650902004965143</v>
      </c>
      <c r="N46" s="58"/>
      <c r="O46" s="58"/>
      <c r="P46" s="58"/>
      <c r="Q46" s="58"/>
      <c r="R46" s="58"/>
      <c r="S46" s="58"/>
      <c r="T46" s="58"/>
      <c r="U46" s="58"/>
    </row>
    <row r="47" spans="1:21" ht="15">
      <c r="A47" s="46" t="s">
        <v>55</v>
      </c>
      <c r="B47" s="46"/>
      <c r="C47" s="2"/>
      <c r="D47" s="2"/>
      <c r="E47" s="2"/>
      <c r="F47" s="2"/>
      <c r="G47" s="48">
        <f>I41*1000/G46</f>
        <v>347.85614559881276</v>
      </c>
      <c r="H47" s="49"/>
      <c r="I47" s="16"/>
      <c r="J47" s="2"/>
      <c r="K47" s="2"/>
      <c r="L47" s="50"/>
      <c r="M47" s="58"/>
      <c r="N47" s="58"/>
      <c r="O47" s="58"/>
      <c r="P47" s="58"/>
      <c r="Q47" s="58"/>
      <c r="R47" s="58"/>
      <c r="S47" s="58"/>
      <c r="T47" s="58"/>
      <c r="U47" s="58"/>
    </row>
    <row r="48" spans="3:21" ht="12.75"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</row>
    <row r="49" spans="3:21" ht="12.75"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</row>
    <row r="50" spans="3:21" ht="12.75"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</row>
    <row r="51" spans="3:21" ht="12.75"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</row>
    <row r="52" spans="3:21" ht="12.75"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</row>
    <row r="53" spans="3:21" ht="12.75"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</row>
    <row r="54" spans="3:21" ht="12.75"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</row>
    <row r="55" spans="3:21" ht="12.75"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</row>
    <row r="56" spans="3:21" ht="12.75"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3:21" ht="12.75"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3:21" ht="12.75"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</row>
    <row r="59" spans="3:21" ht="12.75"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</row>
    <row r="60" spans="3:21" ht="12.75"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</row>
    <row r="61" spans="3:21" ht="12.75"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</row>
    <row r="62" spans="3:21" ht="12.75"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</row>
    <row r="63" spans="3:21" ht="12.75"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</row>
    <row r="64" spans="3:21" ht="12.75"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</row>
    <row r="65" spans="3:21" ht="12.75"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</row>
    <row r="66" spans="3:21" ht="12.75"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</row>
    <row r="67" spans="3:21" ht="12.75"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</row>
    <row r="68" spans="3:21" ht="12.75"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</row>
    <row r="69" spans="3:21" ht="12.75"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</row>
    <row r="70" spans="3:21" ht="12.75"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</row>
    <row r="71" spans="3:21" ht="12.75"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</row>
    <row r="72" spans="3:21" ht="12.75"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</row>
    <row r="73" spans="3:21" ht="12.75"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</row>
    <row r="74" spans="3:21" ht="12.75"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</row>
    <row r="75" spans="3:21" ht="12.75"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</row>
    <row r="76" spans="3:21" ht="12.75"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</row>
    <row r="77" spans="3:21" ht="12.75"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</row>
    <row r="78" spans="3:21" ht="12.75"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</row>
    <row r="79" spans="3:21" ht="12.75"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</row>
    <row r="80" spans="3:21" ht="12.75"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</row>
    <row r="81" spans="3:21" ht="12.75"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</row>
    <row r="82" spans="3:21" ht="12.75"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</row>
    <row r="83" spans="3:21" ht="12.75"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</row>
    <row r="84" spans="3:21" ht="12.75"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</row>
    <row r="85" spans="3:21" ht="12.75"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</row>
    <row r="86" spans="3:21" ht="12.75"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</row>
    <row r="87" spans="3:21" ht="12.75"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</row>
    <row r="88" spans="3:21" ht="12.75"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</row>
    <row r="89" spans="3:21" ht="12.75"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</row>
    <row r="90" spans="3:21" ht="12.75"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</row>
    <row r="91" spans="3:21" ht="12.75"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</row>
    <row r="92" spans="3:21" ht="12.75"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</row>
    <row r="93" spans="3:21" ht="12.75"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</row>
    <row r="94" spans="3:21" ht="12.75"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</row>
    <row r="95" spans="3:21" ht="12.75"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</row>
    <row r="96" spans="3:21" ht="12.75"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</row>
    <row r="97" spans="3:21" ht="12.75"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</row>
    <row r="98" spans="3:21" ht="12.75"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</row>
    <row r="99" spans="3:21" ht="12.75"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</row>
    <row r="100" spans="3:21" ht="12.75"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</row>
    <row r="101" spans="3:21" ht="12.75"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</row>
    <row r="102" spans="3:21" ht="12.75"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</row>
    <row r="103" spans="3:21" ht="12.75"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</row>
    <row r="104" spans="3:21" ht="12.75"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</row>
    <row r="105" spans="3:21" ht="12.75"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</row>
    <row r="106" spans="3:21" ht="12.75"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</row>
    <row r="107" spans="3:21" ht="12.75"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</row>
    <row r="108" spans="3:21" ht="12.75"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</row>
    <row r="109" spans="3:21" ht="12.75"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</row>
    <row r="110" spans="3:21" ht="12.75"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</row>
    <row r="111" spans="3:21" ht="12.75"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</row>
    <row r="112" spans="3:21" ht="12.75"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</row>
    <row r="113" spans="3:21" ht="12.75"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</row>
    <row r="114" spans="3:21" ht="12.75"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</row>
  </sheetData>
  <mergeCells count="19">
    <mergeCell ref="D29:F29"/>
    <mergeCell ref="D30:F30"/>
    <mergeCell ref="D31:F31"/>
    <mergeCell ref="D32:F32"/>
    <mergeCell ref="A8:A9"/>
    <mergeCell ref="D8:F8"/>
    <mergeCell ref="D9:F9"/>
    <mergeCell ref="D27:F27"/>
    <mergeCell ref="A27:A28"/>
    <mergeCell ref="D41:F41"/>
    <mergeCell ref="D28:F28"/>
    <mergeCell ref="D33:F33"/>
    <mergeCell ref="D34:F34"/>
    <mergeCell ref="D35:F35"/>
    <mergeCell ref="D36:F36"/>
    <mergeCell ref="D37:F37"/>
    <mergeCell ref="D38:F38"/>
    <mergeCell ref="D39:F39"/>
    <mergeCell ref="D40:F40"/>
  </mergeCells>
  <printOptions/>
  <pageMargins left="0.5" right="0.5" top="0.5" bottom="0.5" header="0.5" footer="0.5"/>
  <pageSetup fitToHeight="1" fitToWidth="1" horizontalDpi="600" verticalDpi="600" orientation="landscape" scale="9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CF114"/>
  <sheetViews>
    <sheetView workbookViewId="0" topLeftCell="A1">
      <selection activeCell="G24" sqref="G24"/>
    </sheetView>
  </sheetViews>
  <sheetFormatPr defaultColWidth="9.140625" defaultRowHeight="12.75"/>
  <cols>
    <col min="1" max="2" width="6.8515625" style="0" customWidth="1"/>
    <col min="3" max="3" width="7.57421875" style="0" customWidth="1"/>
    <col min="4" max="4" width="3.7109375" style="0" customWidth="1"/>
    <col min="5" max="5" width="2.421875" style="0" customWidth="1"/>
    <col min="6" max="6" width="3.7109375" style="0" customWidth="1"/>
    <col min="7" max="7" width="15.421875" style="0" customWidth="1"/>
    <col min="8" max="8" width="6.00390625" style="0" hidden="1" customWidth="1"/>
    <col min="9" max="9" width="7.57421875" style="0" bestFit="1" customWidth="1"/>
    <col min="10" max="10" width="8.8515625" style="0" bestFit="1" customWidth="1"/>
    <col min="11" max="11" width="8.7109375" style="0" bestFit="1" customWidth="1"/>
    <col min="12" max="12" width="9.28125" style="0" bestFit="1" customWidth="1"/>
    <col min="13" max="13" width="7.140625" style="0" customWidth="1"/>
    <col min="14" max="14" width="6.00390625" style="0" bestFit="1" customWidth="1"/>
    <col min="15" max="15" width="6.28125" style="0" bestFit="1" customWidth="1"/>
    <col min="16" max="16" width="7.140625" style="0" bestFit="1" customWidth="1"/>
    <col min="17" max="17" width="7.57421875" style="0" bestFit="1" customWidth="1"/>
    <col min="18" max="18" width="6.00390625" style="0" bestFit="1" customWidth="1"/>
    <col min="19" max="19" width="5.28125" style="0" bestFit="1" customWidth="1"/>
    <col min="20" max="20" width="6.00390625" style="0" bestFit="1" customWidth="1"/>
  </cols>
  <sheetData>
    <row r="1" spans="1:84" ht="12.75">
      <c r="A1" s="15" t="s">
        <v>0</v>
      </c>
      <c r="B1" s="15"/>
      <c r="C1" s="1" t="s">
        <v>59</v>
      </c>
      <c r="D1" s="1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</row>
    <row r="2" spans="1:84" ht="12.75">
      <c r="A2" s="15" t="s">
        <v>24</v>
      </c>
      <c r="B2" s="15"/>
      <c r="C2" s="1"/>
      <c r="D2" s="16"/>
      <c r="E2" s="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</row>
    <row r="3" spans="1:84" ht="12.75">
      <c r="A3" s="15" t="s">
        <v>1</v>
      </c>
      <c r="B3" s="15"/>
      <c r="C3" s="1"/>
      <c r="D3" s="1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</row>
    <row r="4" spans="1:84" ht="12.75">
      <c r="A4" s="15" t="s">
        <v>2</v>
      </c>
      <c r="B4" s="15"/>
      <c r="C4" s="1"/>
      <c r="D4" s="16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</row>
    <row r="5" spans="1:84" ht="12.75">
      <c r="A5" s="15"/>
      <c r="B5" s="1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</row>
    <row r="6" spans="1:84" ht="12.75">
      <c r="A6" s="15" t="s">
        <v>3</v>
      </c>
      <c r="B6" s="15"/>
      <c r="C6" s="1"/>
      <c r="D6" s="1" t="s">
        <v>75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</row>
    <row r="7" spans="1:84" ht="12.75">
      <c r="A7" s="7"/>
      <c r="B7" s="7"/>
      <c r="C7" s="7"/>
      <c r="D7" s="18"/>
      <c r="E7" s="18"/>
      <c r="F7" s="18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</row>
    <row r="8" spans="1:84" ht="13.5">
      <c r="A8" s="78" t="s">
        <v>4</v>
      </c>
      <c r="B8" s="19" t="s">
        <v>28</v>
      </c>
      <c r="C8" s="20" t="s">
        <v>5</v>
      </c>
      <c r="D8" s="80" t="s">
        <v>10</v>
      </c>
      <c r="E8" s="80"/>
      <c r="F8" s="80"/>
      <c r="G8" s="20" t="s">
        <v>37</v>
      </c>
      <c r="H8" s="21"/>
      <c r="I8" s="21" t="s">
        <v>38</v>
      </c>
      <c r="J8" s="22" t="s">
        <v>11</v>
      </c>
      <c r="K8" s="23" t="s">
        <v>7</v>
      </c>
      <c r="L8" s="24" t="s">
        <v>9</v>
      </c>
      <c r="M8" s="21" t="s">
        <v>14</v>
      </c>
      <c r="N8" s="25" t="s">
        <v>39</v>
      </c>
      <c r="O8" s="25" t="s">
        <v>40</v>
      </c>
      <c r="P8" s="20" t="s">
        <v>41</v>
      </c>
      <c r="Q8" s="20" t="s">
        <v>42</v>
      </c>
      <c r="R8" s="21" t="s">
        <v>43</v>
      </c>
      <c r="S8" s="20" t="s">
        <v>18</v>
      </c>
      <c r="T8" s="20" t="s">
        <v>44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</row>
    <row r="9" spans="1:84" ht="15" thickBot="1">
      <c r="A9" s="79"/>
      <c r="B9" s="26" t="s">
        <v>29</v>
      </c>
      <c r="C9" s="27" t="s">
        <v>17</v>
      </c>
      <c r="D9" s="76" t="s">
        <v>8</v>
      </c>
      <c r="E9" s="76"/>
      <c r="F9" s="76"/>
      <c r="G9" s="27" t="s">
        <v>45</v>
      </c>
      <c r="H9" s="28"/>
      <c r="I9" s="29" t="s">
        <v>19</v>
      </c>
      <c r="J9" s="30" t="s">
        <v>46</v>
      </c>
      <c r="K9" s="31" t="s">
        <v>12</v>
      </c>
      <c r="L9" s="32" t="s">
        <v>46</v>
      </c>
      <c r="M9" s="28" t="s">
        <v>15</v>
      </c>
      <c r="N9" s="33" t="s">
        <v>16</v>
      </c>
      <c r="O9" s="33" t="s">
        <v>16</v>
      </c>
      <c r="P9" s="27" t="s">
        <v>16</v>
      </c>
      <c r="Q9" s="27" t="s">
        <v>16</v>
      </c>
      <c r="R9" s="28" t="s">
        <v>16</v>
      </c>
      <c r="S9" s="27" t="s">
        <v>6</v>
      </c>
      <c r="T9" s="27" t="s">
        <v>16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</row>
    <row r="10" spans="1:84" ht="13.5" thickTop="1">
      <c r="A10" s="65" t="s">
        <v>13</v>
      </c>
      <c r="B10" s="65" t="s">
        <v>13</v>
      </c>
      <c r="C10" s="65">
        <v>20</v>
      </c>
      <c r="D10" s="65">
        <v>14</v>
      </c>
      <c r="E10" s="65"/>
      <c r="F10" s="65">
        <v>24</v>
      </c>
      <c r="G10" s="65">
        <v>310</v>
      </c>
      <c r="H10" s="65"/>
      <c r="I10" s="65">
        <v>2</v>
      </c>
      <c r="J10" s="65">
        <v>30</v>
      </c>
      <c r="K10" s="66">
        <f aca="true" t="shared" si="0" ref="K10:K22">IF(G10*I10&gt;=400,IF(B10="Roof",0,IF(0.25+15/SQRT(G10*I10)&lt;0.4,0.4,0.25+15/SQRT(G10*I10))),0)</f>
        <v>0</v>
      </c>
      <c r="L10" s="67">
        <f aca="true" t="shared" si="1" ref="L10:L22">IF(K10&gt;0,J10*K10,J10)</f>
        <v>30</v>
      </c>
      <c r="M10" s="65">
        <v>5</v>
      </c>
      <c r="N10" s="65">
        <f aca="true" t="shared" si="2" ref="N10:N22">0.15*M10/12*G10</f>
        <v>19.375</v>
      </c>
      <c r="O10" s="65"/>
      <c r="P10" s="65"/>
      <c r="Q10" s="65">
        <v>8</v>
      </c>
      <c r="R10" s="65">
        <f aca="true" t="shared" si="3" ref="R10:R22">0.15*D10*F10/144*C10</f>
        <v>7.000000000000001</v>
      </c>
      <c r="S10" s="65">
        <v>20</v>
      </c>
      <c r="T10" s="65">
        <f aca="true" t="shared" si="4" ref="T10:T22">S10*G10/1000</f>
        <v>6.2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</row>
    <row r="11" spans="1:84" ht="12.75">
      <c r="A11" s="6" t="s">
        <v>35</v>
      </c>
      <c r="B11" s="6" t="s">
        <v>36</v>
      </c>
      <c r="C11" s="6">
        <v>15.66</v>
      </c>
      <c r="D11" s="6">
        <v>14</v>
      </c>
      <c r="E11" s="6"/>
      <c r="F11" s="6">
        <v>24</v>
      </c>
      <c r="G11" s="8">
        <v>475</v>
      </c>
      <c r="H11" s="6"/>
      <c r="I11" s="6">
        <v>4</v>
      </c>
      <c r="J11" s="6">
        <v>150</v>
      </c>
      <c r="K11" s="9">
        <f t="shared" si="0"/>
        <v>0.5941236008058426</v>
      </c>
      <c r="L11" s="10">
        <f t="shared" si="1"/>
        <v>89.11854012087639</v>
      </c>
      <c r="M11" s="6">
        <v>7</v>
      </c>
      <c r="N11" s="6">
        <f t="shared" si="2"/>
        <v>41.56250000000001</v>
      </c>
      <c r="O11" s="6"/>
      <c r="P11" s="6"/>
      <c r="Q11" s="6">
        <v>8</v>
      </c>
      <c r="R11" s="6">
        <f t="shared" si="3"/>
        <v>5.481000000000001</v>
      </c>
      <c r="S11" s="6">
        <v>20</v>
      </c>
      <c r="T11" s="6">
        <f t="shared" si="4"/>
        <v>9.5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</row>
    <row r="12" spans="1:84" ht="12.75">
      <c r="A12" s="6">
        <v>8</v>
      </c>
      <c r="B12" s="6" t="s">
        <v>36</v>
      </c>
      <c r="C12" s="6">
        <v>14.66</v>
      </c>
      <c r="D12" s="6">
        <v>14</v>
      </c>
      <c r="E12" s="6"/>
      <c r="F12" s="6">
        <v>24</v>
      </c>
      <c r="G12" s="8">
        <v>475</v>
      </c>
      <c r="H12" s="6"/>
      <c r="I12" s="6">
        <v>4</v>
      </c>
      <c r="J12" s="6">
        <v>100</v>
      </c>
      <c r="K12" s="9">
        <f t="shared" si="0"/>
        <v>0.5941236008058426</v>
      </c>
      <c r="L12" s="10">
        <f t="shared" si="1"/>
        <v>59.41236008058426</v>
      </c>
      <c r="M12" s="6">
        <v>7</v>
      </c>
      <c r="N12" s="6">
        <f t="shared" si="2"/>
        <v>41.56250000000001</v>
      </c>
      <c r="O12" s="6"/>
      <c r="P12" s="6"/>
      <c r="Q12" s="6">
        <v>8</v>
      </c>
      <c r="R12" s="6">
        <f t="shared" si="3"/>
        <v>5.131</v>
      </c>
      <c r="S12" s="6">
        <v>20</v>
      </c>
      <c r="T12" s="6">
        <f t="shared" si="4"/>
        <v>9.5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</row>
    <row r="13" spans="1:84" ht="12.75">
      <c r="A13" s="6">
        <v>7</v>
      </c>
      <c r="B13" s="6" t="s">
        <v>36</v>
      </c>
      <c r="C13" s="6">
        <v>14</v>
      </c>
      <c r="D13" s="6">
        <v>14</v>
      </c>
      <c r="E13" s="6"/>
      <c r="F13" s="6">
        <v>24</v>
      </c>
      <c r="G13" s="8">
        <v>475</v>
      </c>
      <c r="H13" s="6"/>
      <c r="I13" s="6">
        <v>4</v>
      </c>
      <c r="J13" s="6">
        <v>100</v>
      </c>
      <c r="K13" s="9">
        <f t="shared" si="0"/>
        <v>0.5941236008058426</v>
      </c>
      <c r="L13" s="10">
        <f t="shared" si="1"/>
        <v>59.41236008058426</v>
      </c>
      <c r="M13" s="6">
        <v>7</v>
      </c>
      <c r="N13" s="6">
        <f t="shared" si="2"/>
        <v>41.56250000000001</v>
      </c>
      <c r="O13" s="6"/>
      <c r="P13" s="6"/>
      <c r="Q13" s="6">
        <v>8</v>
      </c>
      <c r="R13" s="6">
        <f t="shared" si="3"/>
        <v>4.9</v>
      </c>
      <c r="S13" s="6">
        <v>20</v>
      </c>
      <c r="T13" s="6">
        <f t="shared" si="4"/>
        <v>9.5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</row>
    <row r="14" spans="1:84" ht="12.75">
      <c r="A14" s="6">
        <v>6</v>
      </c>
      <c r="B14" s="6" t="s">
        <v>36</v>
      </c>
      <c r="C14" s="6">
        <v>14</v>
      </c>
      <c r="D14" s="6">
        <v>14</v>
      </c>
      <c r="E14" s="6"/>
      <c r="F14" s="6">
        <v>24</v>
      </c>
      <c r="G14" s="8">
        <v>475</v>
      </c>
      <c r="H14" s="6"/>
      <c r="I14" s="6">
        <v>4</v>
      </c>
      <c r="J14" s="6">
        <v>100</v>
      </c>
      <c r="K14" s="9">
        <f t="shared" si="0"/>
        <v>0.5941236008058426</v>
      </c>
      <c r="L14" s="10">
        <f t="shared" si="1"/>
        <v>59.41236008058426</v>
      </c>
      <c r="M14" s="6">
        <v>7</v>
      </c>
      <c r="N14" s="6">
        <f t="shared" si="2"/>
        <v>41.56250000000001</v>
      </c>
      <c r="O14" s="6"/>
      <c r="P14" s="6"/>
      <c r="Q14" s="6">
        <v>8</v>
      </c>
      <c r="R14" s="6">
        <f t="shared" si="3"/>
        <v>4.9</v>
      </c>
      <c r="S14" s="6">
        <v>20</v>
      </c>
      <c r="T14" s="6">
        <f t="shared" si="4"/>
        <v>9.5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</row>
    <row r="15" spans="1:84" ht="12.75">
      <c r="A15" s="6">
        <v>5</v>
      </c>
      <c r="B15" s="6" t="s">
        <v>36</v>
      </c>
      <c r="C15" s="6">
        <v>14</v>
      </c>
      <c r="D15" s="6">
        <v>14</v>
      </c>
      <c r="E15" s="6"/>
      <c r="F15" s="6">
        <v>24</v>
      </c>
      <c r="G15" s="8">
        <v>475</v>
      </c>
      <c r="H15" s="6"/>
      <c r="I15" s="6">
        <v>4</v>
      </c>
      <c r="J15" s="6">
        <v>100</v>
      </c>
      <c r="K15" s="9">
        <f t="shared" si="0"/>
        <v>0.5941236008058426</v>
      </c>
      <c r="L15" s="10">
        <f t="shared" si="1"/>
        <v>59.41236008058426</v>
      </c>
      <c r="M15" s="6">
        <v>7</v>
      </c>
      <c r="N15" s="6">
        <f t="shared" si="2"/>
        <v>41.56250000000001</v>
      </c>
      <c r="O15" s="6"/>
      <c r="P15" s="6"/>
      <c r="Q15" s="6">
        <v>8</v>
      </c>
      <c r="R15" s="6">
        <f t="shared" si="3"/>
        <v>4.9</v>
      </c>
      <c r="S15" s="6">
        <v>20</v>
      </c>
      <c r="T15" s="6">
        <f t="shared" si="4"/>
        <v>9.5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</row>
    <row r="16" spans="1:84" ht="12.75">
      <c r="A16" s="6">
        <v>4</v>
      </c>
      <c r="B16" s="6" t="s">
        <v>36</v>
      </c>
      <c r="C16" s="6">
        <v>14</v>
      </c>
      <c r="D16" s="6">
        <v>14</v>
      </c>
      <c r="E16" s="6"/>
      <c r="F16" s="6">
        <v>24</v>
      </c>
      <c r="G16" s="8">
        <v>475</v>
      </c>
      <c r="H16" s="6"/>
      <c r="I16" s="6">
        <v>4</v>
      </c>
      <c r="J16" s="6">
        <v>100</v>
      </c>
      <c r="K16" s="9">
        <f t="shared" si="0"/>
        <v>0.5941236008058426</v>
      </c>
      <c r="L16" s="10">
        <f t="shared" si="1"/>
        <v>59.41236008058426</v>
      </c>
      <c r="M16" s="6">
        <v>7</v>
      </c>
      <c r="N16" s="6">
        <f t="shared" si="2"/>
        <v>41.56250000000001</v>
      </c>
      <c r="O16" s="6"/>
      <c r="P16" s="6"/>
      <c r="Q16" s="6">
        <v>8</v>
      </c>
      <c r="R16" s="6">
        <f t="shared" si="3"/>
        <v>4.9</v>
      </c>
      <c r="S16" s="6">
        <v>20</v>
      </c>
      <c r="T16" s="6">
        <f t="shared" si="4"/>
        <v>9.5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</row>
    <row r="17" spans="1:84" ht="12.75">
      <c r="A17" s="6">
        <v>3</v>
      </c>
      <c r="B17" s="6" t="s">
        <v>36</v>
      </c>
      <c r="C17" s="6">
        <v>14</v>
      </c>
      <c r="D17" s="6">
        <v>14</v>
      </c>
      <c r="E17" s="6"/>
      <c r="F17" s="6">
        <v>24</v>
      </c>
      <c r="G17" s="8">
        <v>475</v>
      </c>
      <c r="H17" s="6"/>
      <c r="I17" s="6">
        <v>4</v>
      </c>
      <c r="J17" s="6">
        <v>100</v>
      </c>
      <c r="K17" s="9">
        <f t="shared" si="0"/>
        <v>0.5941236008058426</v>
      </c>
      <c r="L17" s="10">
        <f t="shared" si="1"/>
        <v>59.41236008058426</v>
      </c>
      <c r="M17" s="6">
        <v>8</v>
      </c>
      <c r="N17" s="6">
        <f t="shared" si="2"/>
        <v>47.49999999999999</v>
      </c>
      <c r="O17" s="6"/>
      <c r="P17" s="6"/>
      <c r="Q17" s="6">
        <v>8</v>
      </c>
      <c r="R17" s="6">
        <f t="shared" si="3"/>
        <v>4.9</v>
      </c>
      <c r="S17" s="6">
        <v>20</v>
      </c>
      <c r="T17" s="6">
        <f t="shared" si="4"/>
        <v>9.5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</row>
    <row r="18" spans="1:84" ht="12.75">
      <c r="A18" s="6">
        <v>2</v>
      </c>
      <c r="B18" s="6" t="s">
        <v>36</v>
      </c>
      <c r="C18" s="6">
        <v>14</v>
      </c>
      <c r="D18" s="6">
        <v>14</v>
      </c>
      <c r="E18" s="6"/>
      <c r="F18" s="6">
        <v>24</v>
      </c>
      <c r="G18" s="8">
        <v>475</v>
      </c>
      <c r="H18" s="6"/>
      <c r="I18" s="6">
        <v>4</v>
      </c>
      <c r="J18" s="6">
        <v>100</v>
      </c>
      <c r="K18" s="9">
        <f t="shared" si="0"/>
        <v>0.5941236008058426</v>
      </c>
      <c r="L18" s="10">
        <f t="shared" si="1"/>
        <v>59.41236008058426</v>
      </c>
      <c r="M18" s="6">
        <v>8</v>
      </c>
      <c r="N18" s="6">
        <f t="shared" si="2"/>
        <v>47.49999999999999</v>
      </c>
      <c r="O18" s="6"/>
      <c r="P18" s="6"/>
      <c r="Q18" s="6">
        <v>8</v>
      </c>
      <c r="R18" s="6">
        <f t="shared" si="3"/>
        <v>4.9</v>
      </c>
      <c r="S18" s="6">
        <v>20</v>
      </c>
      <c r="T18" s="6">
        <f t="shared" si="4"/>
        <v>9.5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</row>
    <row r="19" spans="1:84" ht="12.75">
      <c r="A19" s="6">
        <v>1</v>
      </c>
      <c r="B19" s="6" t="s">
        <v>36</v>
      </c>
      <c r="C19" s="6">
        <v>20</v>
      </c>
      <c r="D19" s="6">
        <v>14</v>
      </c>
      <c r="E19" s="6"/>
      <c r="F19" s="6">
        <v>24</v>
      </c>
      <c r="G19" s="6">
        <v>365</v>
      </c>
      <c r="H19" s="6"/>
      <c r="I19" s="6">
        <v>4</v>
      </c>
      <c r="J19" s="6">
        <v>100</v>
      </c>
      <c r="K19" s="9">
        <f t="shared" si="0"/>
        <v>0.6425679419426603</v>
      </c>
      <c r="L19" s="10">
        <f t="shared" si="1"/>
        <v>64.25679419426604</v>
      </c>
      <c r="M19" s="6">
        <v>8</v>
      </c>
      <c r="N19" s="6">
        <f t="shared" si="2"/>
        <v>36.5</v>
      </c>
      <c r="O19" s="6"/>
      <c r="P19" s="6"/>
      <c r="Q19" s="6">
        <v>8</v>
      </c>
      <c r="R19" s="6">
        <f t="shared" si="3"/>
        <v>7.000000000000001</v>
      </c>
      <c r="S19" s="6">
        <v>20</v>
      </c>
      <c r="T19" s="6">
        <f t="shared" si="4"/>
        <v>7.3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</row>
    <row r="20" spans="1:84" ht="12.75">
      <c r="A20" s="62" t="s">
        <v>56</v>
      </c>
      <c r="B20" s="62" t="s">
        <v>36</v>
      </c>
      <c r="C20" s="62">
        <v>0</v>
      </c>
      <c r="D20" s="62">
        <v>0</v>
      </c>
      <c r="E20" s="62"/>
      <c r="F20" s="62">
        <v>0</v>
      </c>
      <c r="G20" s="62">
        <v>0</v>
      </c>
      <c r="H20" s="62"/>
      <c r="I20" s="62">
        <v>0</v>
      </c>
      <c r="J20" s="62">
        <v>0</v>
      </c>
      <c r="K20" s="63">
        <f t="shared" si="0"/>
        <v>0</v>
      </c>
      <c r="L20" s="64">
        <f t="shared" si="1"/>
        <v>0</v>
      </c>
      <c r="M20" s="62">
        <v>0</v>
      </c>
      <c r="N20" s="62">
        <f t="shared" si="2"/>
        <v>0</v>
      </c>
      <c r="O20" s="62"/>
      <c r="P20" s="62"/>
      <c r="Q20" s="62">
        <v>0</v>
      </c>
      <c r="R20" s="62">
        <f t="shared" si="3"/>
        <v>0</v>
      </c>
      <c r="S20" s="62">
        <v>0</v>
      </c>
      <c r="T20" s="62">
        <f t="shared" si="4"/>
        <v>0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</row>
    <row r="21" spans="1:84" ht="12.75">
      <c r="A21" s="8" t="s">
        <v>57</v>
      </c>
      <c r="B21" s="8" t="s">
        <v>36</v>
      </c>
      <c r="C21" s="8">
        <v>10.5</v>
      </c>
      <c r="D21" s="8">
        <v>14</v>
      </c>
      <c r="E21" s="8"/>
      <c r="F21" s="8">
        <v>24</v>
      </c>
      <c r="G21" s="8">
        <v>365</v>
      </c>
      <c r="H21" s="8"/>
      <c r="I21" s="8">
        <v>4</v>
      </c>
      <c r="J21" s="8">
        <v>40</v>
      </c>
      <c r="K21" s="55">
        <f t="shared" si="0"/>
        <v>0.6425679419426603</v>
      </c>
      <c r="L21" s="56">
        <f t="shared" si="1"/>
        <v>25.702717677706413</v>
      </c>
      <c r="M21" s="8">
        <v>5</v>
      </c>
      <c r="N21" s="8">
        <f t="shared" si="2"/>
        <v>22.8125</v>
      </c>
      <c r="O21" s="8"/>
      <c r="P21" s="8"/>
      <c r="Q21" s="8">
        <v>0</v>
      </c>
      <c r="R21" s="8">
        <f t="shared" si="3"/>
        <v>3.6750000000000003</v>
      </c>
      <c r="S21" s="8">
        <v>20</v>
      </c>
      <c r="T21" s="8">
        <f t="shared" si="4"/>
        <v>7.3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</row>
    <row r="22" spans="1:84" ht="12.75">
      <c r="A22" s="8" t="s">
        <v>58</v>
      </c>
      <c r="B22" s="8" t="s">
        <v>36</v>
      </c>
      <c r="C22" s="8">
        <v>10</v>
      </c>
      <c r="D22" s="8">
        <v>14</v>
      </c>
      <c r="E22" s="8"/>
      <c r="F22" s="8">
        <v>24</v>
      </c>
      <c r="G22" s="8">
        <v>365</v>
      </c>
      <c r="H22" s="8"/>
      <c r="I22" s="8">
        <v>4</v>
      </c>
      <c r="J22" s="8">
        <v>40</v>
      </c>
      <c r="K22" s="55">
        <f t="shared" si="0"/>
        <v>0.6425679419426603</v>
      </c>
      <c r="L22" s="56">
        <f t="shared" si="1"/>
        <v>25.702717677706413</v>
      </c>
      <c r="M22" s="8">
        <v>5</v>
      </c>
      <c r="N22" s="8">
        <f t="shared" si="2"/>
        <v>22.8125</v>
      </c>
      <c r="O22" s="8"/>
      <c r="P22" s="8"/>
      <c r="Q22" s="8">
        <v>0</v>
      </c>
      <c r="R22" s="8">
        <f t="shared" si="3"/>
        <v>3.5000000000000004</v>
      </c>
      <c r="S22" s="8">
        <v>20</v>
      </c>
      <c r="T22" s="8">
        <f t="shared" si="4"/>
        <v>7.3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</row>
    <row r="23" spans="1:84" ht="12.7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</row>
    <row r="24" spans="21:84" ht="12.75"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</row>
    <row r="25" spans="21:84" ht="12.75"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</row>
    <row r="26" spans="21:84" ht="12.75"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</row>
    <row r="27" spans="1:84" ht="13.5">
      <c r="A27" s="84" t="s">
        <v>4</v>
      </c>
      <c r="B27" s="21" t="s">
        <v>47</v>
      </c>
      <c r="C27" s="35" t="s">
        <v>48</v>
      </c>
      <c r="D27" s="81" t="s">
        <v>49</v>
      </c>
      <c r="E27" s="82"/>
      <c r="F27" s="83"/>
      <c r="G27" s="38" t="s">
        <v>50</v>
      </c>
      <c r="H27" s="36"/>
      <c r="I27" s="37" t="s">
        <v>51</v>
      </c>
      <c r="J27" s="39" t="s">
        <v>52</v>
      </c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</row>
    <row r="28" spans="1:84" ht="13.5" thickBot="1">
      <c r="A28" s="85"/>
      <c r="B28" s="28" t="s">
        <v>16</v>
      </c>
      <c r="C28" s="41" t="s">
        <v>16</v>
      </c>
      <c r="D28" s="75" t="s">
        <v>16</v>
      </c>
      <c r="E28" s="76"/>
      <c r="F28" s="77"/>
      <c r="G28" s="43" t="s">
        <v>16</v>
      </c>
      <c r="H28" s="28"/>
      <c r="I28" s="42" t="s">
        <v>16</v>
      </c>
      <c r="J28" s="27" t="s">
        <v>16</v>
      </c>
      <c r="K28" s="58"/>
      <c r="L28" s="45" t="s">
        <v>53</v>
      </c>
      <c r="M28" s="2"/>
      <c r="N28" s="2"/>
      <c r="O28" s="2"/>
      <c r="P28" s="2"/>
      <c r="Q28" s="58"/>
      <c r="R28" s="2"/>
      <c r="S28" s="2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</row>
    <row r="29" spans="1:84" ht="13.5" thickTop="1">
      <c r="A29" s="5" t="s">
        <v>13</v>
      </c>
      <c r="B29" s="51">
        <f aca="true" t="shared" si="5" ref="B29:B41">L10*G10/1000</f>
        <v>9.3</v>
      </c>
      <c r="C29" s="52">
        <f aca="true" t="shared" si="6" ref="C29:C41">(N10+O10+P10+Q10+R10+T10)</f>
        <v>40.575</v>
      </c>
      <c r="D29" s="86">
        <f>B29</f>
        <v>9.3</v>
      </c>
      <c r="E29" s="87"/>
      <c r="F29" s="87"/>
      <c r="G29" s="52">
        <f>C29</f>
        <v>40.575</v>
      </c>
      <c r="H29" s="54"/>
      <c r="I29" s="69">
        <f aca="true" t="shared" si="7" ref="I29:I41">D29+G29</f>
        <v>49.875</v>
      </c>
      <c r="J29" s="70">
        <f aca="true" t="shared" si="8" ref="J29:J41">1.2*G29+1.6*D29</f>
        <v>63.57000000000001</v>
      </c>
      <c r="K29" s="58"/>
      <c r="L29" s="45" t="s">
        <v>21</v>
      </c>
      <c r="M29" s="3"/>
      <c r="N29" s="3"/>
      <c r="O29" s="3"/>
      <c r="P29" s="45">
        <v>4</v>
      </c>
      <c r="Q29" s="58"/>
      <c r="R29" s="3"/>
      <c r="S29" s="3"/>
      <c r="T29" s="4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</row>
    <row r="30" spans="1:84" ht="12.75">
      <c r="A30" s="6" t="s">
        <v>35</v>
      </c>
      <c r="B30" s="9">
        <f t="shared" si="5"/>
        <v>42.33130655741628</v>
      </c>
      <c r="C30" s="11">
        <f t="shared" si="6"/>
        <v>64.54350000000001</v>
      </c>
      <c r="D30" s="72">
        <f aca="true" t="shared" si="9" ref="D30:D41">D29+B30</f>
        <v>51.63130655741628</v>
      </c>
      <c r="E30" s="73"/>
      <c r="F30" s="74"/>
      <c r="G30" s="11">
        <f aca="true" t="shared" si="10" ref="G30:G41">G29+C30</f>
        <v>105.11850000000001</v>
      </c>
      <c r="H30" s="13"/>
      <c r="I30" s="68">
        <f t="shared" si="7"/>
        <v>156.7498065574163</v>
      </c>
      <c r="J30" s="71">
        <f t="shared" si="8"/>
        <v>208.75229049186606</v>
      </c>
      <c r="K30" s="58"/>
      <c r="L30" s="45" t="s">
        <v>22</v>
      </c>
      <c r="M30" s="3"/>
      <c r="N30" s="3"/>
      <c r="O30" s="3"/>
      <c r="P30" s="45">
        <v>4</v>
      </c>
      <c r="Q30" s="58"/>
      <c r="R30" s="45"/>
      <c r="S30" s="3"/>
      <c r="T30" s="4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</row>
    <row r="31" spans="1:84" ht="12.75">
      <c r="A31" s="6">
        <v>9</v>
      </c>
      <c r="B31" s="9">
        <f t="shared" si="5"/>
        <v>28.220871038277522</v>
      </c>
      <c r="C31" s="11">
        <f t="shared" si="6"/>
        <v>64.1935</v>
      </c>
      <c r="D31" s="72">
        <f t="shared" si="9"/>
        <v>79.8521775956938</v>
      </c>
      <c r="E31" s="73"/>
      <c r="F31" s="74"/>
      <c r="G31" s="11">
        <f t="shared" si="10"/>
        <v>169.312</v>
      </c>
      <c r="H31" s="13"/>
      <c r="I31" s="68">
        <f t="shared" si="7"/>
        <v>249.16417759569381</v>
      </c>
      <c r="J31" s="71">
        <f t="shared" si="8"/>
        <v>330.9378841531101</v>
      </c>
      <c r="K31" s="58"/>
      <c r="L31" s="45" t="s">
        <v>23</v>
      </c>
      <c r="M31" s="3"/>
      <c r="N31" s="3"/>
      <c r="O31" s="3"/>
      <c r="P31" s="45">
        <v>3</v>
      </c>
      <c r="Q31" s="58"/>
      <c r="R31" s="45"/>
      <c r="S31" s="3"/>
      <c r="T31" s="4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</row>
    <row r="32" spans="1:84" ht="12.75">
      <c r="A32" s="6">
        <f aca="true" t="shared" si="11" ref="A32:A40">A13</f>
        <v>7</v>
      </c>
      <c r="B32" s="9">
        <f t="shared" si="5"/>
        <v>28.220871038277522</v>
      </c>
      <c r="C32" s="11">
        <f t="shared" si="6"/>
        <v>63.962500000000006</v>
      </c>
      <c r="D32" s="72">
        <f t="shared" si="9"/>
        <v>108.07304863397133</v>
      </c>
      <c r="E32" s="73"/>
      <c r="F32" s="74"/>
      <c r="G32" s="11">
        <f t="shared" si="10"/>
        <v>233.27450000000002</v>
      </c>
      <c r="H32" s="13"/>
      <c r="I32" s="68">
        <f t="shared" si="7"/>
        <v>341.3475486339713</v>
      </c>
      <c r="J32" s="71">
        <f t="shared" si="8"/>
        <v>452.84627781435415</v>
      </c>
      <c r="K32" s="58"/>
      <c r="L32" s="45" t="s">
        <v>20</v>
      </c>
      <c r="M32" s="3"/>
      <c r="N32" s="3"/>
      <c r="O32" s="3"/>
      <c r="P32" s="45">
        <v>2</v>
      </c>
      <c r="Q32" s="58"/>
      <c r="R32" s="45"/>
      <c r="S32" s="3"/>
      <c r="T32" s="4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</row>
    <row r="33" spans="1:84" ht="12.75">
      <c r="A33" s="6">
        <f t="shared" si="11"/>
        <v>6</v>
      </c>
      <c r="B33" s="9">
        <f t="shared" si="5"/>
        <v>28.220871038277522</v>
      </c>
      <c r="C33" s="11">
        <f t="shared" si="6"/>
        <v>63.962500000000006</v>
      </c>
      <c r="D33" s="72">
        <f t="shared" si="9"/>
        <v>136.29391967224885</v>
      </c>
      <c r="E33" s="73"/>
      <c r="F33" s="74"/>
      <c r="G33" s="11">
        <f t="shared" si="10"/>
        <v>297.237</v>
      </c>
      <c r="H33" s="13"/>
      <c r="I33" s="68">
        <f t="shared" si="7"/>
        <v>433.53091967224884</v>
      </c>
      <c r="J33" s="71">
        <f t="shared" si="8"/>
        <v>574.7546714755982</v>
      </c>
      <c r="K33" s="58"/>
      <c r="L33" s="45"/>
      <c r="M33" s="3"/>
      <c r="N33" s="3"/>
      <c r="O33" s="3"/>
      <c r="P33" s="3"/>
      <c r="Q33" s="58"/>
      <c r="R33" s="45"/>
      <c r="S33" s="3"/>
      <c r="T33" s="4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</row>
    <row r="34" spans="1:84" ht="12.75">
      <c r="A34" s="6">
        <f t="shared" si="11"/>
        <v>5</v>
      </c>
      <c r="B34" s="9">
        <f t="shared" si="5"/>
        <v>28.220871038277522</v>
      </c>
      <c r="C34" s="11">
        <f t="shared" si="6"/>
        <v>63.962500000000006</v>
      </c>
      <c r="D34" s="72">
        <f t="shared" si="9"/>
        <v>164.51479071052637</v>
      </c>
      <c r="E34" s="73"/>
      <c r="F34" s="74"/>
      <c r="G34" s="11">
        <f t="shared" si="10"/>
        <v>361.19950000000006</v>
      </c>
      <c r="H34" s="13"/>
      <c r="I34" s="68">
        <f t="shared" si="7"/>
        <v>525.7142907105265</v>
      </c>
      <c r="J34" s="71">
        <f t="shared" si="8"/>
        <v>696.6630651368423</v>
      </c>
      <c r="K34" s="58"/>
      <c r="L34" s="45" t="s">
        <v>30</v>
      </c>
      <c r="M34" s="3"/>
      <c r="N34" s="3"/>
      <c r="O34" s="3"/>
      <c r="P34" s="3"/>
      <c r="Q34" s="58"/>
      <c r="R34" s="45"/>
      <c r="S34" s="3"/>
      <c r="T34" s="4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</row>
    <row r="35" spans="1:84" ht="12.75">
      <c r="A35" s="6">
        <f t="shared" si="11"/>
        <v>4</v>
      </c>
      <c r="B35" s="9">
        <f t="shared" si="5"/>
        <v>28.220871038277522</v>
      </c>
      <c r="C35" s="11">
        <f t="shared" si="6"/>
        <v>63.962500000000006</v>
      </c>
      <c r="D35" s="72">
        <f t="shared" si="9"/>
        <v>192.7356617488039</v>
      </c>
      <c r="E35" s="73"/>
      <c r="F35" s="74"/>
      <c r="G35" s="11">
        <f t="shared" si="10"/>
        <v>425.16200000000003</v>
      </c>
      <c r="H35" s="13"/>
      <c r="I35" s="68">
        <f t="shared" si="7"/>
        <v>617.8976617488039</v>
      </c>
      <c r="J35" s="71">
        <f t="shared" si="8"/>
        <v>818.5714587980863</v>
      </c>
      <c r="K35" s="58"/>
      <c r="L35" s="45" t="s">
        <v>54</v>
      </c>
      <c r="M35" s="3"/>
      <c r="N35" s="3"/>
      <c r="O35" s="3"/>
      <c r="P35" s="3"/>
      <c r="Q35" s="58"/>
      <c r="R35" s="3"/>
      <c r="S35" s="3"/>
      <c r="T35" s="4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</row>
    <row r="36" spans="1:84" ht="12.75">
      <c r="A36" s="6">
        <f t="shared" si="11"/>
        <v>3</v>
      </c>
      <c r="B36" s="9">
        <f t="shared" si="5"/>
        <v>28.220871038277522</v>
      </c>
      <c r="C36" s="11">
        <f t="shared" si="6"/>
        <v>69.89999999999999</v>
      </c>
      <c r="D36" s="72">
        <f t="shared" si="9"/>
        <v>220.95653278708141</v>
      </c>
      <c r="E36" s="73"/>
      <c r="F36" s="74"/>
      <c r="G36" s="11">
        <f t="shared" si="10"/>
        <v>495.062</v>
      </c>
      <c r="H36" s="13"/>
      <c r="I36" s="68">
        <f t="shared" si="7"/>
        <v>716.0185327870814</v>
      </c>
      <c r="J36" s="71">
        <f t="shared" si="8"/>
        <v>947.6048524593302</v>
      </c>
      <c r="K36" s="58"/>
      <c r="L36" s="45" t="s">
        <v>31</v>
      </c>
      <c r="M36" s="3"/>
      <c r="N36" s="3"/>
      <c r="O36" s="3"/>
      <c r="P36" s="3"/>
      <c r="Q36" s="58"/>
      <c r="R36" s="3"/>
      <c r="S36" s="3"/>
      <c r="T36" s="4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</row>
    <row r="37" spans="1:84" ht="12.75">
      <c r="A37" s="6">
        <f t="shared" si="11"/>
        <v>2</v>
      </c>
      <c r="B37" s="9">
        <f t="shared" si="5"/>
        <v>28.220871038277522</v>
      </c>
      <c r="C37" s="11">
        <f t="shared" si="6"/>
        <v>69.89999999999999</v>
      </c>
      <c r="D37" s="72">
        <f t="shared" si="9"/>
        <v>249.17740382535894</v>
      </c>
      <c r="E37" s="73"/>
      <c r="F37" s="74"/>
      <c r="G37" s="11">
        <f t="shared" si="10"/>
        <v>564.962</v>
      </c>
      <c r="H37" s="13"/>
      <c r="I37" s="68">
        <f t="shared" si="7"/>
        <v>814.139403825359</v>
      </c>
      <c r="J37" s="71">
        <f t="shared" si="8"/>
        <v>1076.6382461205744</v>
      </c>
      <c r="K37" s="58"/>
      <c r="L37" s="45" t="s">
        <v>32</v>
      </c>
      <c r="M37" s="3"/>
      <c r="N37" s="3"/>
      <c r="O37" s="3"/>
      <c r="P37" s="3"/>
      <c r="Q37" s="58"/>
      <c r="R37" s="3"/>
      <c r="S37" s="3"/>
      <c r="T37" s="4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</row>
    <row r="38" spans="1:84" ht="12.75">
      <c r="A38" s="6">
        <f t="shared" si="11"/>
        <v>1</v>
      </c>
      <c r="B38" s="9">
        <f t="shared" si="5"/>
        <v>23.453729880907105</v>
      </c>
      <c r="C38" s="11">
        <f t="shared" si="6"/>
        <v>58.8</v>
      </c>
      <c r="D38" s="72">
        <f t="shared" si="9"/>
        <v>272.63113370626604</v>
      </c>
      <c r="E38" s="73"/>
      <c r="F38" s="74"/>
      <c r="G38" s="11">
        <f t="shared" si="10"/>
        <v>623.762</v>
      </c>
      <c r="H38" s="13"/>
      <c r="I38" s="68">
        <f t="shared" si="7"/>
        <v>896.393133706266</v>
      </c>
      <c r="J38" s="71">
        <f t="shared" si="8"/>
        <v>1184.7242139300256</v>
      </c>
      <c r="K38" s="58"/>
      <c r="L38" s="45" t="s">
        <v>33</v>
      </c>
      <c r="M38" s="3"/>
      <c r="N38" s="3"/>
      <c r="O38" s="3"/>
      <c r="P38" s="3"/>
      <c r="Q38" s="58"/>
      <c r="R38" s="3"/>
      <c r="S38" s="3"/>
      <c r="T38" s="4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</row>
    <row r="39" spans="1:84" ht="12.75">
      <c r="A39" s="6" t="str">
        <f t="shared" si="11"/>
        <v>P-2</v>
      </c>
      <c r="B39" s="9">
        <f t="shared" si="5"/>
        <v>0</v>
      </c>
      <c r="C39" s="11">
        <f t="shared" si="6"/>
        <v>0</v>
      </c>
      <c r="D39" s="72">
        <f t="shared" si="9"/>
        <v>272.63113370626604</v>
      </c>
      <c r="E39" s="73"/>
      <c r="F39" s="74"/>
      <c r="G39" s="11">
        <f t="shared" si="10"/>
        <v>623.762</v>
      </c>
      <c r="H39" s="13"/>
      <c r="I39" s="68">
        <f t="shared" si="7"/>
        <v>896.393133706266</v>
      </c>
      <c r="J39" s="71">
        <f t="shared" si="8"/>
        <v>1184.7242139300256</v>
      </c>
      <c r="K39" s="58"/>
      <c r="L39" s="45" t="s">
        <v>34</v>
      </c>
      <c r="M39" s="58"/>
      <c r="N39" s="58"/>
      <c r="O39" s="58"/>
      <c r="P39" s="58"/>
      <c r="Q39" s="58"/>
      <c r="R39" s="3"/>
      <c r="S39" s="3"/>
      <c r="T39" s="4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</row>
    <row r="40" spans="1:84" ht="12.75">
      <c r="A40" s="6" t="str">
        <f t="shared" si="11"/>
        <v>P-3</v>
      </c>
      <c r="B40" s="9">
        <f t="shared" si="5"/>
        <v>9.381491952362842</v>
      </c>
      <c r="C40" s="11">
        <f t="shared" si="6"/>
        <v>33.7875</v>
      </c>
      <c r="D40" s="72">
        <f t="shared" si="9"/>
        <v>282.0126256586289</v>
      </c>
      <c r="E40" s="73"/>
      <c r="F40" s="74"/>
      <c r="G40" s="11">
        <f t="shared" si="10"/>
        <v>657.5495</v>
      </c>
      <c r="H40" s="14"/>
      <c r="I40" s="68">
        <f t="shared" si="7"/>
        <v>939.5621256586289</v>
      </c>
      <c r="J40" s="71">
        <f t="shared" si="8"/>
        <v>1240.2796010538063</v>
      </c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</row>
    <row r="41" spans="1:84" ht="12.75">
      <c r="A41" s="57" t="s">
        <v>58</v>
      </c>
      <c r="B41" s="9">
        <f t="shared" si="5"/>
        <v>9.381491952362842</v>
      </c>
      <c r="C41" s="11">
        <f t="shared" si="6"/>
        <v>33.6125</v>
      </c>
      <c r="D41" s="72">
        <f t="shared" si="9"/>
        <v>291.39411761099177</v>
      </c>
      <c r="E41" s="73"/>
      <c r="F41" s="74"/>
      <c r="G41" s="11">
        <f t="shared" si="10"/>
        <v>691.1619999999999</v>
      </c>
      <c r="H41" s="58"/>
      <c r="I41" s="68">
        <f t="shared" si="7"/>
        <v>982.5561176109917</v>
      </c>
      <c r="J41" s="71">
        <f t="shared" si="8"/>
        <v>1295.6249881775868</v>
      </c>
      <c r="K41" s="2"/>
      <c r="L41" s="2"/>
      <c r="M41" s="2"/>
      <c r="N41" s="46"/>
      <c r="O41" s="58"/>
      <c r="P41" s="58"/>
      <c r="Q41" s="58"/>
      <c r="R41" s="58"/>
      <c r="S41" s="58"/>
      <c r="T41" s="58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</row>
    <row r="42" spans="1:84" ht="12.7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</row>
    <row r="43" spans="14:84" ht="12.75">
      <c r="N43" s="58"/>
      <c r="O43" s="58"/>
      <c r="P43" s="58"/>
      <c r="Q43" s="58"/>
      <c r="R43" s="58"/>
      <c r="S43" s="58"/>
      <c r="T43" s="58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</row>
    <row r="44" spans="14:84" ht="12.75">
      <c r="N44" s="58"/>
      <c r="O44" s="58"/>
      <c r="P44" s="58"/>
      <c r="Q44" s="58"/>
      <c r="R44" s="58"/>
      <c r="S44" s="58"/>
      <c r="T44" s="58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</row>
    <row r="45" spans="1:84" ht="12.75">
      <c r="A45" s="47" t="s">
        <v>25</v>
      </c>
      <c r="B45" s="47"/>
      <c r="C45" s="2"/>
      <c r="D45" s="2"/>
      <c r="E45" s="2"/>
      <c r="F45" s="2"/>
      <c r="G45" s="2"/>
      <c r="H45" s="2"/>
      <c r="I45" s="2"/>
      <c r="J45" s="2"/>
      <c r="K45" s="2"/>
      <c r="L45" s="2"/>
      <c r="M45" s="58"/>
      <c r="N45" s="58"/>
      <c r="O45" s="58"/>
      <c r="P45" s="58"/>
      <c r="Q45" s="58"/>
      <c r="R45" s="58"/>
      <c r="S45" s="58"/>
      <c r="T45" s="58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</row>
    <row r="46" spans="1:21" ht="12.75">
      <c r="A46" s="46" t="s">
        <v>26</v>
      </c>
      <c r="B46" s="46"/>
      <c r="C46" s="2"/>
      <c r="D46" s="2"/>
      <c r="E46" s="2"/>
      <c r="F46" s="2"/>
      <c r="G46" s="2">
        <v>4000</v>
      </c>
      <c r="H46" s="2"/>
      <c r="I46" s="16"/>
      <c r="J46" s="16" t="s">
        <v>27</v>
      </c>
      <c r="K46" s="2"/>
      <c r="M46" s="13">
        <f>SQRT(G47)</f>
        <v>15.672875594566172</v>
      </c>
      <c r="N46" s="58"/>
      <c r="O46" s="58"/>
      <c r="P46" s="58"/>
      <c r="Q46" s="58"/>
      <c r="R46" s="58"/>
      <c r="S46" s="58"/>
      <c r="T46" s="58"/>
      <c r="U46" s="58"/>
    </row>
    <row r="47" spans="1:21" ht="15">
      <c r="A47" s="46" t="s">
        <v>55</v>
      </c>
      <c r="B47" s="46"/>
      <c r="C47" s="2"/>
      <c r="D47" s="2"/>
      <c r="E47" s="2"/>
      <c r="F47" s="2"/>
      <c r="G47" s="48">
        <f>I41*1000/G46</f>
        <v>245.63902940274792</v>
      </c>
      <c r="H47" s="49"/>
      <c r="I47" s="16"/>
      <c r="J47" s="2"/>
      <c r="K47" s="2"/>
      <c r="L47" s="50"/>
      <c r="M47" s="58"/>
      <c r="N47" s="58"/>
      <c r="O47" s="58"/>
      <c r="P47" s="58"/>
      <c r="Q47" s="58"/>
      <c r="R47" s="58"/>
      <c r="S47" s="58"/>
      <c r="T47" s="58"/>
      <c r="U47" s="58"/>
    </row>
    <row r="48" spans="3:21" ht="12.75"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</row>
    <row r="49" spans="3:21" ht="12.75"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</row>
    <row r="50" spans="3:21" ht="12.75"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</row>
    <row r="51" spans="3:21" ht="12.75"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</row>
    <row r="52" spans="3:21" ht="12.75"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</row>
    <row r="53" spans="3:21" ht="12.75"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</row>
    <row r="54" spans="3:21" ht="12.75"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</row>
    <row r="55" spans="3:21" ht="12.75"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</row>
    <row r="56" spans="3:21" ht="12.75"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3:21" ht="12.75"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3:21" ht="12.75"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</row>
    <row r="59" spans="3:21" ht="12.75"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</row>
    <row r="60" spans="3:21" ht="12.75"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</row>
    <row r="61" spans="3:21" ht="12.75"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</row>
    <row r="62" spans="3:21" ht="12.75"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</row>
    <row r="63" spans="3:21" ht="12.75"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</row>
    <row r="64" spans="3:21" ht="12.75"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</row>
    <row r="65" spans="3:21" ht="12.75"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</row>
    <row r="66" spans="3:21" ht="12.75"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</row>
    <row r="67" spans="3:21" ht="12.75"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</row>
    <row r="68" spans="3:21" ht="12.75"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</row>
    <row r="69" spans="3:21" ht="12.75"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</row>
    <row r="70" spans="3:21" ht="12.75"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</row>
    <row r="71" spans="3:21" ht="12.75"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</row>
    <row r="72" spans="3:21" ht="12.75"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</row>
    <row r="73" spans="3:21" ht="12.75"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</row>
    <row r="74" spans="3:21" ht="12.75"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</row>
    <row r="75" spans="3:21" ht="12.75"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</row>
    <row r="76" spans="3:21" ht="12.75"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</row>
    <row r="77" spans="3:21" ht="12.75"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</row>
    <row r="78" spans="3:21" ht="12.75"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</row>
    <row r="79" spans="3:21" ht="12.75"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</row>
    <row r="80" spans="3:21" ht="12.75"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</row>
    <row r="81" spans="3:21" ht="12.75"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</row>
    <row r="82" spans="3:21" ht="12.75"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</row>
    <row r="83" spans="3:21" ht="12.75"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</row>
    <row r="84" spans="3:21" ht="12.75"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</row>
    <row r="85" spans="3:21" ht="12.75"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</row>
    <row r="86" spans="3:21" ht="12.75"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</row>
    <row r="87" spans="3:21" ht="12.75"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</row>
    <row r="88" spans="3:21" ht="12.75"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</row>
    <row r="89" spans="3:21" ht="12.75"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</row>
    <row r="90" spans="3:21" ht="12.75"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</row>
    <row r="91" spans="3:21" ht="12.75"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</row>
    <row r="92" spans="3:21" ht="12.75"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</row>
    <row r="93" spans="3:21" ht="12.75"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</row>
    <row r="94" spans="3:21" ht="12.75"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</row>
    <row r="95" spans="3:21" ht="12.75"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</row>
    <row r="96" spans="3:21" ht="12.75"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</row>
    <row r="97" spans="3:21" ht="12.75"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</row>
    <row r="98" spans="3:21" ht="12.75"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</row>
    <row r="99" spans="3:21" ht="12.75"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</row>
    <row r="100" spans="3:21" ht="12.75"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</row>
    <row r="101" spans="3:21" ht="12.75"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</row>
    <row r="102" spans="3:21" ht="12.75"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</row>
    <row r="103" spans="3:21" ht="12.75"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</row>
    <row r="104" spans="3:21" ht="12.75"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</row>
    <row r="105" spans="3:21" ht="12.75"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</row>
    <row r="106" spans="3:21" ht="12.75"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</row>
    <row r="107" spans="3:21" ht="12.75"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</row>
    <row r="108" spans="3:21" ht="12.75"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</row>
    <row r="109" spans="3:21" ht="12.75"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</row>
    <row r="110" spans="3:21" ht="12.75"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</row>
    <row r="111" spans="3:21" ht="12.75"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</row>
    <row r="112" spans="3:21" ht="12.75"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</row>
    <row r="113" spans="3:21" ht="12.75"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</row>
    <row r="114" spans="3:21" ht="12.75"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</row>
  </sheetData>
  <mergeCells count="19">
    <mergeCell ref="D29:F29"/>
    <mergeCell ref="D30:F30"/>
    <mergeCell ref="D31:F31"/>
    <mergeCell ref="D32:F32"/>
    <mergeCell ref="A8:A9"/>
    <mergeCell ref="D8:F8"/>
    <mergeCell ref="D9:F9"/>
    <mergeCell ref="D27:F27"/>
    <mergeCell ref="A27:A28"/>
    <mergeCell ref="D41:F41"/>
    <mergeCell ref="D28:F28"/>
    <mergeCell ref="D33:F33"/>
    <mergeCell ref="D34:F34"/>
    <mergeCell ref="D35:F35"/>
    <mergeCell ref="D36:F36"/>
    <mergeCell ref="D37:F37"/>
    <mergeCell ref="D38:F38"/>
    <mergeCell ref="D39:F39"/>
    <mergeCell ref="D40:F40"/>
  </mergeCells>
  <printOptions/>
  <pageMargins left="0.5" right="0.5" top="0.5" bottom="0.5" header="0.5" footer="0.5"/>
  <pageSetup fitToHeight="1" fitToWidth="1" horizontalDpi="600" verticalDpi="600" orientation="landscape" scale="9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CF114"/>
  <sheetViews>
    <sheetView workbookViewId="0" topLeftCell="A10">
      <selection activeCell="G25" sqref="G25"/>
    </sheetView>
  </sheetViews>
  <sheetFormatPr defaultColWidth="9.140625" defaultRowHeight="12.75"/>
  <cols>
    <col min="1" max="2" width="6.8515625" style="0" customWidth="1"/>
    <col min="3" max="3" width="7.57421875" style="0" customWidth="1"/>
    <col min="4" max="4" width="3.7109375" style="0" customWidth="1"/>
    <col min="5" max="5" width="2.421875" style="0" customWidth="1"/>
    <col min="6" max="6" width="3.7109375" style="0" customWidth="1"/>
    <col min="7" max="7" width="15.421875" style="0" customWidth="1"/>
    <col min="8" max="8" width="6.00390625" style="0" hidden="1" customWidth="1"/>
    <col min="9" max="9" width="7.57421875" style="0" bestFit="1" customWidth="1"/>
    <col min="10" max="10" width="8.8515625" style="0" bestFit="1" customWidth="1"/>
    <col min="11" max="11" width="8.7109375" style="0" bestFit="1" customWidth="1"/>
    <col min="12" max="12" width="9.28125" style="0" bestFit="1" customWidth="1"/>
    <col min="13" max="13" width="7.140625" style="0" customWidth="1"/>
    <col min="14" max="14" width="6.00390625" style="0" bestFit="1" customWidth="1"/>
    <col min="15" max="15" width="6.28125" style="0" bestFit="1" customWidth="1"/>
    <col min="16" max="16" width="7.140625" style="0" bestFit="1" customWidth="1"/>
    <col min="17" max="17" width="7.57421875" style="0" bestFit="1" customWidth="1"/>
    <col min="18" max="18" width="6.00390625" style="0" bestFit="1" customWidth="1"/>
    <col min="19" max="19" width="5.28125" style="0" bestFit="1" customWidth="1"/>
    <col min="20" max="20" width="6.00390625" style="0" bestFit="1" customWidth="1"/>
  </cols>
  <sheetData>
    <row r="1" spans="1:84" ht="12.75">
      <c r="A1" s="15" t="s">
        <v>0</v>
      </c>
      <c r="B1" s="15"/>
      <c r="C1" s="1" t="s">
        <v>59</v>
      </c>
      <c r="D1" s="1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</row>
    <row r="2" spans="1:84" ht="12.75">
      <c r="A2" s="15" t="s">
        <v>24</v>
      </c>
      <c r="B2" s="15"/>
      <c r="C2" s="1"/>
      <c r="D2" s="16"/>
      <c r="E2" s="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</row>
    <row r="3" spans="1:84" ht="12.75">
      <c r="A3" s="15" t="s">
        <v>1</v>
      </c>
      <c r="B3" s="15"/>
      <c r="C3" s="1"/>
      <c r="D3" s="1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</row>
    <row r="4" spans="1:84" ht="12.75">
      <c r="A4" s="15" t="s">
        <v>2</v>
      </c>
      <c r="B4" s="15"/>
      <c r="C4" s="1"/>
      <c r="D4" s="16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</row>
    <row r="5" spans="1:84" ht="12.75">
      <c r="A5" s="15"/>
      <c r="B5" s="1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</row>
    <row r="6" spans="1:84" ht="12.75">
      <c r="A6" s="15" t="s">
        <v>3</v>
      </c>
      <c r="B6" s="15"/>
      <c r="C6" s="1"/>
      <c r="D6" s="1" t="s">
        <v>73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</row>
    <row r="7" spans="1:84" ht="12.75">
      <c r="A7" s="7"/>
      <c r="B7" s="7"/>
      <c r="C7" s="7"/>
      <c r="D7" s="18"/>
      <c r="E7" s="18"/>
      <c r="F7" s="18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</row>
    <row r="8" spans="1:84" ht="13.5">
      <c r="A8" s="78" t="s">
        <v>4</v>
      </c>
      <c r="B8" s="19" t="s">
        <v>28</v>
      </c>
      <c r="C8" s="20" t="s">
        <v>5</v>
      </c>
      <c r="D8" s="80" t="s">
        <v>10</v>
      </c>
      <c r="E8" s="80"/>
      <c r="F8" s="80"/>
      <c r="G8" s="20" t="s">
        <v>37</v>
      </c>
      <c r="H8" s="21"/>
      <c r="I8" s="21" t="s">
        <v>38</v>
      </c>
      <c r="J8" s="22" t="s">
        <v>11</v>
      </c>
      <c r="K8" s="23" t="s">
        <v>7</v>
      </c>
      <c r="L8" s="24" t="s">
        <v>9</v>
      </c>
      <c r="M8" s="21" t="s">
        <v>14</v>
      </c>
      <c r="N8" s="25" t="s">
        <v>39</v>
      </c>
      <c r="O8" s="25" t="s">
        <v>40</v>
      </c>
      <c r="P8" s="20" t="s">
        <v>41</v>
      </c>
      <c r="Q8" s="20" t="s">
        <v>42</v>
      </c>
      <c r="R8" s="21" t="s">
        <v>43</v>
      </c>
      <c r="S8" s="20" t="s">
        <v>18</v>
      </c>
      <c r="T8" s="20" t="s">
        <v>44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</row>
    <row r="9" spans="1:84" ht="15" thickBot="1">
      <c r="A9" s="79"/>
      <c r="B9" s="26" t="s">
        <v>29</v>
      </c>
      <c r="C9" s="27" t="s">
        <v>17</v>
      </c>
      <c r="D9" s="76" t="s">
        <v>8</v>
      </c>
      <c r="E9" s="76"/>
      <c r="F9" s="76"/>
      <c r="G9" s="27" t="s">
        <v>45</v>
      </c>
      <c r="H9" s="28"/>
      <c r="I9" s="29" t="s">
        <v>19</v>
      </c>
      <c r="J9" s="30" t="s">
        <v>46</v>
      </c>
      <c r="K9" s="31" t="s">
        <v>12</v>
      </c>
      <c r="L9" s="32" t="s">
        <v>46</v>
      </c>
      <c r="M9" s="28" t="s">
        <v>15</v>
      </c>
      <c r="N9" s="33" t="s">
        <v>16</v>
      </c>
      <c r="O9" s="33" t="s">
        <v>16</v>
      </c>
      <c r="P9" s="27" t="s">
        <v>16</v>
      </c>
      <c r="Q9" s="27" t="s">
        <v>16</v>
      </c>
      <c r="R9" s="28" t="s">
        <v>16</v>
      </c>
      <c r="S9" s="27" t="s">
        <v>6</v>
      </c>
      <c r="T9" s="27" t="s">
        <v>16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</row>
    <row r="10" spans="1:84" ht="13.5" thickTop="1">
      <c r="A10" s="65" t="s">
        <v>13</v>
      </c>
      <c r="B10" s="65" t="s">
        <v>13</v>
      </c>
      <c r="C10" s="65">
        <v>20</v>
      </c>
      <c r="D10" s="65">
        <v>14</v>
      </c>
      <c r="E10" s="65"/>
      <c r="F10" s="65">
        <v>24</v>
      </c>
      <c r="G10" s="65">
        <v>430</v>
      </c>
      <c r="H10" s="65"/>
      <c r="I10" s="65">
        <v>2</v>
      </c>
      <c r="J10" s="65">
        <v>30</v>
      </c>
      <c r="K10" s="66">
        <f aca="true" t="shared" si="0" ref="K10:K22">IF(G10*I10&gt;=400,IF(B10="Roof",0,IF(0.25+15/SQRT(G10*I10)&lt;0.4,0.4,0.25+15/SQRT(G10*I10))),0)</f>
        <v>0</v>
      </c>
      <c r="L10" s="67">
        <f aca="true" t="shared" si="1" ref="L10:L22">IF(K10&gt;0,J10*K10,J10)</f>
        <v>30</v>
      </c>
      <c r="M10" s="65">
        <v>5</v>
      </c>
      <c r="N10" s="65">
        <f aca="true" t="shared" si="2" ref="N10:N22">0.15*M10/12*G10</f>
        <v>26.875</v>
      </c>
      <c r="O10" s="65"/>
      <c r="P10" s="65"/>
      <c r="Q10" s="65">
        <v>8</v>
      </c>
      <c r="R10" s="65">
        <f aca="true" t="shared" si="3" ref="R10:R22">0.15*D10*F10/144*C10</f>
        <v>7.000000000000001</v>
      </c>
      <c r="S10" s="65">
        <v>20</v>
      </c>
      <c r="T10" s="65">
        <f aca="true" t="shared" si="4" ref="T10:T22">S10*G10/1000</f>
        <v>8.6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</row>
    <row r="11" spans="1:84" ht="12.75">
      <c r="A11" s="6" t="s">
        <v>35</v>
      </c>
      <c r="B11" s="6" t="s">
        <v>36</v>
      </c>
      <c r="C11" s="6">
        <v>15.66</v>
      </c>
      <c r="D11" s="6">
        <v>14</v>
      </c>
      <c r="E11" s="6"/>
      <c r="F11" s="6">
        <v>24</v>
      </c>
      <c r="G11" s="8">
        <v>820</v>
      </c>
      <c r="H11" s="6"/>
      <c r="I11" s="6">
        <v>4</v>
      </c>
      <c r="J11" s="6">
        <v>150</v>
      </c>
      <c r="K11" s="9">
        <f t="shared" si="0"/>
        <v>0.5119113609135918</v>
      </c>
      <c r="L11" s="10">
        <f t="shared" si="1"/>
        <v>76.78670413703877</v>
      </c>
      <c r="M11" s="6">
        <v>7</v>
      </c>
      <c r="N11" s="6">
        <f t="shared" si="2"/>
        <v>71.75</v>
      </c>
      <c r="O11" s="6"/>
      <c r="P11" s="6"/>
      <c r="Q11" s="6">
        <v>8</v>
      </c>
      <c r="R11" s="6">
        <f t="shared" si="3"/>
        <v>5.481000000000001</v>
      </c>
      <c r="S11" s="6">
        <v>20</v>
      </c>
      <c r="T11" s="6">
        <f t="shared" si="4"/>
        <v>16.4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</row>
    <row r="12" spans="1:84" ht="12.75">
      <c r="A12" s="6">
        <v>8</v>
      </c>
      <c r="B12" s="6" t="s">
        <v>36</v>
      </c>
      <c r="C12" s="6">
        <v>14.66</v>
      </c>
      <c r="D12" s="6">
        <v>14</v>
      </c>
      <c r="E12" s="6"/>
      <c r="F12" s="6">
        <v>24</v>
      </c>
      <c r="G12" s="8">
        <v>820</v>
      </c>
      <c r="H12" s="6"/>
      <c r="I12" s="6">
        <v>4</v>
      </c>
      <c r="J12" s="6">
        <v>100</v>
      </c>
      <c r="K12" s="9">
        <f t="shared" si="0"/>
        <v>0.5119113609135918</v>
      </c>
      <c r="L12" s="10">
        <f t="shared" si="1"/>
        <v>51.191136091359176</v>
      </c>
      <c r="M12" s="6">
        <v>7</v>
      </c>
      <c r="N12" s="6">
        <f t="shared" si="2"/>
        <v>71.75</v>
      </c>
      <c r="O12" s="6"/>
      <c r="P12" s="6"/>
      <c r="Q12" s="6">
        <v>8</v>
      </c>
      <c r="R12" s="6">
        <f t="shared" si="3"/>
        <v>5.131</v>
      </c>
      <c r="S12" s="6">
        <v>20</v>
      </c>
      <c r="T12" s="6">
        <f t="shared" si="4"/>
        <v>16.4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</row>
    <row r="13" spans="1:84" ht="12.75">
      <c r="A13" s="6">
        <v>7</v>
      </c>
      <c r="B13" s="6" t="s">
        <v>36</v>
      </c>
      <c r="C13" s="6">
        <v>14</v>
      </c>
      <c r="D13" s="6">
        <v>14</v>
      </c>
      <c r="E13" s="6"/>
      <c r="F13" s="6">
        <v>24</v>
      </c>
      <c r="G13" s="8">
        <v>820</v>
      </c>
      <c r="H13" s="6"/>
      <c r="I13" s="6">
        <v>4</v>
      </c>
      <c r="J13" s="6">
        <v>100</v>
      </c>
      <c r="K13" s="9">
        <f t="shared" si="0"/>
        <v>0.5119113609135918</v>
      </c>
      <c r="L13" s="10">
        <f t="shared" si="1"/>
        <v>51.191136091359176</v>
      </c>
      <c r="M13" s="6">
        <v>7</v>
      </c>
      <c r="N13" s="6">
        <f t="shared" si="2"/>
        <v>71.75</v>
      </c>
      <c r="O13" s="6"/>
      <c r="P13" s="6"/>
      <c r="Q13" s="6">
        <v>8</v>
      </c>
      <c r="R13" s="6">
        <f t="shared" si="3"/>
        <v>4.9</v>
      </c>
      <c r="S13" s="6">
        <v>20</v>
      </c>
      <c r="T13" s="6">
        <f t="shared" si="4"/>
        <v>16.4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</row>
    <row r="14" spans="1:84" ht="12.75">
      <c r="A14" s="6">
        <v>6</v>
      </c>
      <c r="B14" s="6" t="s">
        <v>36</v>
      </c>
      <c r="C14" s="6">
        <v>14</v>
      </c>
      <c r="D14" s="6">
        <v>14</v>
      </c>
      <c r="E14" s="6"/>
      <c r="F14" s="6">
        <v>24</v>
      </c>
      <c r="G14" s="8">
        <v>820</v>
      </c>
      <c r="H14" s="6"/>
      <c r="I14" s="6">
        <v>4</v>
      </c>
      <c r="J14" s="6">
        <v>100</v>
      </c>
      <c r="K14" s="9">
        <f t="shared" si="0"/>
        <v>0.5119113609135918</v>
      </c>
      <c r="L14" s="10">
        <f t="shared" si="1"/>
        <v>51.191136091359176</v>
      </c>
      <c r="M14" s="6">
        <v>7</v>
      </c>
      <c r="N14" s="6">
        <f t="shared" si="2"/>
        <v>71.75</v>
      </c>
      <c r="O14" s="6"/>
      <c r="P14" s="6"/>
      <c r="Q14" s="6">
        <v>8</v>
      </c>
      <c r="R14" s="6">
        <f t="shared" si="3"/>
        <v>4.9</v>
      </c>
      <c r="S14" s="6">
        <v>20</v>
      </c>
      <c r="T14" s="6">
        <f t="shared" si="4"/>
        <v>16.4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</row>
    <row r="15" spans="1:84" ht="12.75">
      <c r="A15" s="6">
        <v>5</v>
      </c>
      <c r="B15" s="6" t="s">
        <v>36</v>
      </c>
      <c r="C15" s="6">
        <v>14</v>
      </c>
      <c r="D15" s="6">
        <v>14</v>
      </c>
      <c r="E15" s="6"/>
      <c r="F15" s="6">
        <v>24</v>
      </c>
      <c r="G15" s="8">
        <v>820</v>
      </c>
      <c r="H15" s="6"/>
      <c r="I15" s="6">
        <v>4</v>
      </c>
      <c r="J15" s="6">
        <v>100</v>
      </c>
      <c r="K15" s="9">
        <f t="shared" si="0"/>
        <v>0.5119113609135918</v>
      </c>
      <c r="L15" s="10">
        <f t="shared" si="1"/>
        <v>51.191136091359176</v>
      </c>
      <c r="M15" s="6">
        <v>7</v>
      </c>
      <c r="N15" s="6">
        <f t="shared" si="2"/>
        <v>71.75</v>
      </c>
      <c r="O15" s="6"/>
      <c r="P15" s="6"/>
      <c r="Q15" s="6">
        <v>8</v>
      </c>
      <c r="R15" s="6">
        <f t="shared" si="3"/>
        <v>4.9</v>
      </c>
      <c r="S15" s="6">
        <v>20</v>
      </c>
      <c r="T15" s="6">
        <f t="shared" si="4"/>
        <v>16.4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</row>
    <row r="16" spans="1:84" ht="12.75">
      <c r="A16" s="6">
        <v>4</v>
      </c>
      <c r="B16" s="6" t="s">
        <v>36</v>
      </c>
      <c r="C16" s="6">
        <v>14</v>
      </c>
      <c r="D16" s="6">
        <v>14</v>
      </c>
      <c r="E16" s="6"/>
      <c r="F16" s="6">
        <v>24</v>
      </c>
      <c r="G16" s="8">
        <v>820</v>
      </c>
      <c r="H16" s="6"/>
      <c r="I16" s="6">
        <v>4</v>
      </c>
      <c r="J16" s="6">
        <v>100</v>
      </c>
      <c r="K16" s="9">
        <f t="shared" si="0"/>
        <v>0.5119113609135918</v>
      </c>
      <c r="L16" s="10">
        <f t="shared" si="1"/>
        <v>51.191136091359176</v>
      </c>
      <c r="M16" s="6">
        <v>7</v>
      </c>
      <c r="N16" s="6">
        <f t="shared" si="2"/>
        <v>71.75</v>
      </c>
      <c r="O16" s="6"/>
      <c r="P16" s="6"/>
      <c r="Q16" s="6">
        <v>8</v>
      </c>
      <c r="R16" s="6">
        <f t="shared" si="3"/>
        <v>4.9</v>
      </c>
      <c r="S16" s="6">
        <v>20</v>
      </c>
      <c r="T16" s="6">
        <f t="shared" si="4"/>
        <v>16.4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</row>
    <row r="17" spans="1:84" ht="12.75">
      <c r="A17" s="6">
        <v>3</v>
      </c>
      <c r="B17" s="6" t="s">
        <v>36</v>
      </c>
      <c r="C17" s="6">
        <v>14</v>
      </c>
      <c r="D17" s="6">
        <v>14</v>
      </c>
      <c r="E17" s="6"/>
      <c r="F17" s="6">
        <v>24</v>
      </c>
      <c r="G17" s="8">
        <v>820</v>
      </c>
      <c r="H17" s="6"/>
      <c r="I17" s="6">
        <v>4</v>
      </c>
      <c r="J17" s="6">
        <v>100</v>
      </c>
      <c r="K17" s="9">
        <f t="shared" si="0"/>
        <v>0.5119113609135918</v>
      </c>
      <c r="L17" s="10">
        <f t="shared" si="1"/>
        <v>51.191136091359176</v>
      </c>
      <c r="M17" s="6">
        <v>8</v>
      </c>
      <c r="N17" s="6">
        <f t="shared" si="2"/>
        <v>82</v>
      </c>
      <c r="O17" s="6"/>
      <c r="P17" s="6"/>
      <c r="Q17" s="6">
        <v>8</v>
      </c>
      <c r="R17" s="6">
        <f t="shared" si="3"/>
        <v>4.9</v>
      </c>
      <c r="S17" s="6">
        <v>20</v>
      </c>
      <c r="T17" s="6">
        <f t="shared" si="4"/>
        <v>16.4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</row>
    <row r="18" spans="1:84" ht="12.75">
      <c r="A18" s="6">
        <v>2</v>
      </c>
      <c r="B18" s="6" t="s">
        <v>36</v>
      </c>
      <c r="C18" s="6">
        <v>14</v>
      </c>
      <c r="D18" s="6">
        <v>14</v>
      </c>
      <c r="E18" s="6"/>
      <c r="F18" s="6">
        <v>24</v>
      </c>
      <c r="G18" s="8">
        <v>820</v>
      </c>
      <c r="H18" s="6"/>
      <c r="I18" s="6">
        <v>4</v>
      </c>
      <c r="J18" s="6">
        <v>100</v>
      </c>
      <c r="K18" s="9">
        <f t="shared" si="0"/>
        <v>0.5119113609135918</v>
      </c>
      <c r="L18" s="10">
        <f t="shared" si="1"/>
        <v>51.191136091359176</v>
      </c>
      <c r="M18" s="6">
        <v>8</v>
      </c>
      <c r="N18" s="6">
        <f t="shared" si="2"/>
        <v>82</v>
      </c>
      <c r="O18" s="6"/>
      <c r="P18" s="6"/>
      <c r="Q18" s="6">
        <v>8</v>
      </c>
      <c r="R18" s="6">
        <f t="shared" si="3"/>
        <v>4.9</v>
      </c>
      <c r="S18" s="6">
        <v>20</v>
      </c>
      <c r="T18" s="6">
        <f t="shared" si="4"/>
        <v>16.4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</row>
    <row r="19" spans="1:84" ht="12.75">
      <c r="A19" s="6">
        <v>1</v>
      </c>
      <c r="B19" s="6" t="s">
        <v>36</v>
      </c>
      <c r="C19" s="6">
        <v>20</v>
      </c>
      <c r="D19" s="6">
        <v>14</v>
      </c>
      <c r="E19" s="6"/>
      <c r="F19" s="6">
        <v>24</v>
      </c>
      <c r="G19" s="6">
        <v>625</v>
      </c>
      <c r="H19" s="6"/>
      <c r="I19" s="6">
        <v>4</v>
      </c>
      <c r="J19" s="6">
        <v>100</v>
      </c>
      <c r="K19" s="9">
        <f t="shared" si="0"/>
        <v>0.55</v>
      </c>
      <c r="L19" s="10">
        <f t="shared" si="1"/>
        <v>55.00000000000001</v>
      </c>
      <c r="M19" s="6">
        <v>8</v>
      </c>
      <c r="N19" s="6">
        <f t="shared" si="2"/>
        <v>62.49999999999999</v>
      </c>
      <c r="O19" s="6"/>
      <c r="P19" s="6"/>
      <c r="Q19" s="6">
        <v>8</v>
      </c>
      <c r="R19" s="6">
        <f t="shared" si="3"/>
        <v>7.000000000000001</v>
      </c>
      <c r="S19" s="6">
        <v>20</v>
      </c>
      <c r="T19" s="6">
        <f t="shared" si="4"/>
        <v>12.5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</row>
    <row r="20" spans="1:84" ht="12.75">
      <c r="A20" s="62" t="s">
        <v>56</v>
      </c>
      <c r="B20" s="62" t="s">
        <v>36</v>
      </c>
      <c r="C20" s="62">
        <v>0</v>
      </c>
      <c r="D20" s="62">
        <v>0</v>
      </c>
      <c r="E20" s="62"/>
      <c r="F20" s="62">
        <v>0</v>
      </c>
      <c r="G20" s="62">
        <v>0</v>
      </c>
      <c r="H20" s="62"/>
      <c r="I20" s="62">
        <v>0</v>
      </c>
      <c r="J20" s="62">
        <v>0</v>
      </c>
      <c r="K20" s="63">
        <f t="shared" si="0"/>
        <v>0</v>
      </c>
      <c r="L20" s="64">
        <f t="shared" si="1"/>
        <v>0</v>
      </c>
      <c r="M20" s="62">
        <v>0</v>
      </c>
      <c r="N20" s="62">
        <f t="shared" si="2"/>
        <v>0</v>
      </c>
      <c r="O20" s="62"/>
      <c r="P20" s="62"/>
      <c r="Q20" s="62">
        <v>0</v>
      </c>
      <c r="R20" s="62">
        <f t="shared" si="3"/>
        <v>0</v>
      </c>
      <c r="S20" s="62">
        <v>0</v>
      </c>
      <c r="T20" s="62">
        <f t="shared" si="4"/>
        <v>0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</row>
    <row r="21" spans="1:84" ht="12.75">
      <c r="A21" s="8" t="s">
        <v>57</v>
      </c>
      <c r="B21" s="8" t="s">
        <v>36</v>
      </c>
      <c r="C21" s="8">
        <v>10.5</v>
      </c>
      <c r="D21" s="8">
        <v>14</v>
      </c>
      <c r="E21" s="8"/>
      <c r="F21" s="8">
        <v>24</v>
      </c>
      <c r="G21" s="8">
        <v>625</v>
      </c>
      <c r="H21" s="8"/>
      <c r="I21" s="8">
        <v>4</v>
      </c>
      <c r="J21" s="8">
        <v>40</v>
      </c>
      <c r="K21" s="55">
        <f t="shared" si="0"/>
        <v>0.55</v>
      </c>
      <c r="L21" s="56">
        <f t="shared" si="1"/>
        <v>22</v>
      </c>
      <c r="M21" s="8">
        <v>5</v>
      </c>
      <c r="N21" s="8">
        <f t="shared" si="2"/>
        <v>39.0625</v>
      </c>
      <c r="O21" s="8"/>
      <c r="P21" s="8"/>
      <c r="Q21" s="8">
        <v>0</v>
      </c>
      <c r="R21" s="8">
        <f t="shared" si="3"/>
        <v>3.6750000000000003</v>
      </c>
      <c r="S21" s="8">
        <v>20</v>
      </c>
      <c r="T21" s="8">
        <f t="shared" si="4"/>
        <v>12.5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</row>
    <row r="22" spans="1:84" ht="12.75">
      <c r="A22" s="8" t="s">
        <v>58</v>
      </c>
      <c r="B22" s="8" t="s">
        <v>36</v>
      </c>
      <c r="C22" s="8">
        <v>10</v>
      </c>
      <c r="D22" s="8">
        <v>14</v>
      </c>
      <c r="E22" s="8"/>
      <c r="F22" s="8">
        <v>24</v>
      </c>
      <c r="G22" s="8">
        <v>625</v>
      </c>
      <c r="H22" s="8"/>
      <c r="I22" s="8">
        <v>4</v>
      </c>
      <c r="J22" s="8">
        <v>40</v>
      </c>
      <c r="K22" s="55">
        <f t="shared" si="0"/>
        <v>0.55</v>
      </c>
      <c r="L22" s="56">
        <f t="shared" si="1"/>
        <v>22</v>
      </c>
      <c r="M22" s="8">
        <v>5</v>
      </c>
      <c r="N22" s="8">
        <f t="shared" si="2"/>
        <v>39.0625</v>
      </c>
      <c r="O22" s="8"/>
      <c r="P22" s="8"/>
      <c r="Q22" s="8">
        <v>0</v>
      </c>
      <c r="R22" s="8">
        <f t="shared" si="3"/>
        <v>3.5000000000000004</v>
      </c>
      <c r="S22" s="8">
        <v>20</v>
      </c>
      <c r="T22" s="8">
        <f t="shared" si="4"/>
        <v>12.5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</row>
    <row r="23" spans="1:84" ht="12.7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</row>
    <row r="24" spans="21:84" ht="12.75"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</row>
    <row r="25" spans="21:84" ht="12.75"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</row>
    <row r="26" spans="21:84" ht="12.75"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</row>
    <row r="27" spans="1:84" ht="13.5">
      <c r="A27" s="84" t="s">
        <v>4</v>
      </c>
      <c r="B27" s="21" t="s">
        <v>47</v>
      </c>
      <c r="C27" s="35" t="s">
        <v>48</v>
      </c>
      <c r="D27" s="81" t="s">
        <v>49</v>
      </c>
      <c r="E27" s="82"/>
      <c r="F27" s="83"/>
      <c r="G27" s="38" t="s">
        <v>50</v>
      </c>
      <c r="H27" s="36"/>
      <c r="I27" s="37" t="s">
        <v>51</v>
      </c>
      <c r="J27" s="39" t="s">
        <v>52</v>
      </c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</row>
    <row r="28" spans="1:84" ht="13.5" thickBot="1">
      <c r="A28" s="85"/>
      <c r="B28" s="28" t="s">
        <v>16</v>
      </c>
      <c r="C28" s="41" t="s">
        <v>16</v>
      </c>
      <c r="D28" s="75" t="s">
        <v>16</v>
      </c>
      <c r="E28" s="76"/>
      <c r="F28" s="77"/>
      <c r="G28" s="43" t="s">
        <v>16</v>
      </c>
      <c r="H28" s="28"/>
      <c r="I28" s="42" t="s">
        <v>16</v>
      </c>
      <c r="J28" s="27" t="s">
        <v>16</v>
      </c>
      <c r="K28" s="58"/>
      <c r="L28" s="45" t="s">
        <v>53</v>
      </c>
      <c r="M28" s="2"/>
      <c r="N28" s="2"/>
      <c r="O28" s="2"/>
      <c r="P28" s="2"/>
      <c r="Q28" s="58"/>
      <c r="R28" s="2"/>
      <c r="S28" s="2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</row>
    <row r="29" spans="1:84" ht="13.5" thickTop="1">
      <c r="A29" s="5" t="s">
        <v>13</v>
      </c>
      <c r="B29" s="51">
        <f aca="true" t="shared" si="5" ref="B29:B41">L10*G10/1000</f>
        <v>12.9</v>
      </c>
      <c r="C29" s="52">
        <f aca="true" t="shared" si="6" ref="C29:C41">(N10+O10+P10+Q10+R10+T10)</f>
        <v>50.475</v>
      </c>
      <c r="D29" s="86">
        <f>B29</f>
        <v>12.9</v>
      </c>
      <c r="E29" s="87"/>
      <c r="F29" s="87"/>
      <c r="G29" s="52">
        <f>C29</f>
        <v>50.475</v>
      </c>
      <c r="H29" s="54"/>
      <c r="I29" s="69">
        <f aca="true" t="shared" si="7" ref="I29:I41">D29+G29</f>
        <v>63.375</v>
      </c>
      <c r="J29" s="70">
        <f aca="true" t="shared" si="8" ref="J29:J41">1.2*G29+1.6*D29</f>
        <v>81.21000000000001</v>
      </c>
      <c r="K29" s="58"/>
      <c r="L29" s="45" t="s">
        <v>21</v>
      </c>
      <c r="M29" s="3"/>
      <c r="N29" s="3"/>
      <c r="O29" s="3"/>
      <c r="P29" s="45">
        <v>4</v>
      </c>
      <c r="Q29" s="58"/>
      <c r="R29" s="3"/>
      <c r="S29" s="3"/>
      <c r="T29" s="4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</row>
    <row r="30" spans="1:84" ht="12.75">
      <c r="A30" s="6" t="s">
        <v>35</v>
      </c>
      <c r="B30" s="9">
        <f t="shared" si="5"/>
        <v>62.96509739237179</v>
      </c>
      <c r="C30" s="11">
        <f t="shared" si="6"/>
        <v>101.631</v>
      </c>
      <c r="D30" s="72">
        <f aca="true" t="shared" si="9" ref="D30:D41">D29+B30</f>
        <v>75.8650973923718</v>
      </c>
      <c r="E30" s="73"/>
      <c r="F30" s="74"/>
      <c r="G30" s="11">
        <f aca="true" t="shared" si="10" ref="G30:G41">G29+C30</f>
        <v>152.106</v>
      </c>
      <c r="H30" s="13"/>
      <c r="I30" s="68">
        <f t="shared" si="7"/>
        <v>227.9710973923718</v>
      </c>
      <c r="J30" s="71">
        <f t="shared" si="8"/>
        <v>303.91135582779486</v>
      </c>
      <c r="K30" s="58"/>
      <c r="L30" s="45" t="s">
        <v>22</v>
      </c>
      <c r="M30" s="3"/>
      <c r="N30" s="3"/>
      <c r="O30" s="3"/>
      <c r="P30" s="45">
        <v>4</v>
      </c>
      <c r="Q30" s="58"/>
      <c r="R30" s="45"/>
      <c r="S30" s="3"/>
      <c r="T30" s="4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</row>
    <row r="31" spans="1:84" ht="12.75">
      <c r="A31" s="6">
        <v>9</v>
      </c>
      <c r="B31" s="9">
        <f t="shared" si="5"/>
        <v>41.976731594914526</v>
      </c>
      <c r="C31" s="11">
        <f t="shared" si="6"/>
        <v>101.281</v>
      </c>
      <c r="D31" s="72">
        <f t="shared" si="9"/>
        <v>117.84182898728632</v>
      </c>
      <c r="E31" s="73"/>
      <c r="F31" s="74"/>
      <c r="G31" s="11">
        <f t="shared" si="10"/>
        <v>253.387</v>
      </c>
      <c r="H31" s="13"/>
      <c r="I31" s="68">
        <f t="shared" si="7"/>
        <v>371.2288289872863</v>
      </c>
      <c r="J31" s="71">
        <f t="shared" si="8"/>
        <v>492.61132637965807</v>
      </c>
      <c r="K31" s="58"/>
      <c r="L31" s="45" t="s">
        <v>23</v>
      </c>
      <c r="M31" s="3"/>
      <c r="N31" s="3"/>
      <c r="O31" s="3"/>
      <c r="P31" s="45">
        <v>3</v>
      </c>
      <c r="Q31" s="58"/>
      <c r="R31" s="45"/>
      <c r="S31" s="3"/>
      <c r="T31" s="4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</row>
    <row r="32" spans="1:84" ht="12.75">
      <c r="A32" s="6">
        <f aca="true" t="shared" si="11" ref="A32:A40">A13</f>
        <v>7</v>
      </c>
      <c r="B32" s="9">
        <f t="shared" si="5"/>
        <v>41.976731594914526</v>
      </c>
      <c r="C32" s="11">
        <f t="shared" si="6"/>
        <v>101.05000000000001</v>
      </c>
      <c r="D32" s="72">
        <f t="shared" si="9"/>
        <v>159.81856058220086</v>
      </c>
      <c r="E32" s="73"/>
      <c r="F32" s="74"/>
      <c r="G32" s="11">
        <f t="shared" si="10"/>
        <v>354.437</v>
      </c>
      <c r="H32" s="13"/>
      <c r="I32" s="68">
        <f t="shared" si="7"/>
        <v>514.2555605822008</v>
      </c>
      <c r="J32" s="71">
        <f t="shared" si="8"/>
        <v>681.0340969315214</v>
      </c>
      <c r="K32" s="58"/>
      <c r="L32" s="45" t="s">
        <v>20</v>
      </c>
      <c r="M32" s="3"/>
      <c r="N32" s="3"/>
      <c r="O32" s="3"/>
      <c r="P32" s="45">
        <v>2</v>
      </c>
      <c r="Q32" s="58"/>
      <c r="R32" s="45"/>
      <c r="S32" s="3"/>
      <c r="T32" s="4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</row>
    <row r="33" spans="1:84" ht="12.75">
      <c r="A33" s="6">
        <f t="shared" si="11"/>
        <v>6</v>
      </c>
      <c r="B33" s="9">
        <f t="shared" si="5"/>
        <v>41.976731594914526</v>
      </c>
      <c r="C33" s="11">
        <f t="shared" si="6"/>
        <v>101.05000000000001</v>
      </c>
      <c r="D33" s="72">
        <f t="shared" si="9"/>
        <v>201.79529217711539</v>
      </c>
      <c r="E33" s="73"/>
      <c r="F33" s="74"/>
      <c r="G33" s="11">
        <f t="shared" si="10"/>
        <v>455.487</v>
      </c>
      <c r="H33" s="13"/>
      <c r="I33" s="68">
        <f t="shared" si="7"/>
        <v>657.2822921771154</v>
      </c>
      <c r="J33" s="71">
        <f t="shared" si="8"/>
        <v>869.4568674833846</v>
      </c>
      <c r="K33" s="58"/>
      <c r="L33" s="45"/>
      <c r="M33" s="3"/>
      <c r="N33" s="3"/>
      <c r="O33" s="3"/>
      <c r="P33" s="3"/>
      <c r="Q33" s="58"/>
      <c r="R33" s="45"/>
      <c r="S33" s="3"/>
      <c r="T33" s="4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</row>
    <row r="34" spans="1:84" ht="12.75">
      <c r="A34" s="6">
        <f t="shared" si="11"/>
        <v>5</v>
      </c>
      <c r="B34" s="9">
        <f t="shared" si="5"/>
        <v>41.976731594914526</v>
      </c>
      <c r="C34" s="11">
        <f t="shared" si="6"/>
        <v>101.05000000000001</v>
      </c>
      <c r="D34" s="72">
        <f t="shared" si="9"/>
        <v>243.7720237720299</v>
      </c>
      <c r="E34" s="73"/>
      <c r="F34" s="74"/>
      <c r="G34" s="11">
        <f t="shared" si="10"/>
        <v>556.537</v>
      </c>
      <c r="H34" s="13"/>
      <c r="I34" s="68">
        <f t="shared" si="7"/>
        <v>800.30902377203</v>
      </c>
      <c r="J34" s="71">
        <f t="shared" si="8"/>
        <v>1057.8796380352478</v>
      </c>
      <c r="K34" s="58"/>
      <c r="L34" s="45" t="s">
        <v>30</v>
      </c>
      <c r="M34" s="3"/>
      <c r="N34" s="3"/>
      <c r="O34" s="3"/>
      <c r="P34" s="3"/>
      <c r="Q34" s="58"/>
      <c r="R34" s="45"/>
      <c r="S34" s="3"/>
      <c r="T34" s="4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</row>
    <row r="35" spans="1:84" ht="12.75">
      <c r="A35" s="6">
        <f t="shared" si="11"/>
        <v>4</v>
      </c>
      <c r="B35" s="9">
        <f t="shared" si="5"/>
        <v>41.976731594914526</v>
      </c>
      <c r="C35" s="11">
        <f t="shared" si="6"/>
        <v>101.05000000000001</v>
      </c>
      <c r="D35" s="72">
        <f t="shared" si="9"/>
        <v>285.74875536694447</v>
      </c>
      <c r="E35" s="73"/>
      <c r="F35" s="74"/>
      <c r="G35" s="11">
        <f t="shared" si="10"/>
        <v>657.587</v>
      </c>
      <c r="H35" s="13"/>
      <c r="I35" s="68">
        <f t="shared" si="7"/>
        <v>943.3357553669445</v>
      </c>
      <c r="J35" s="71">
        <f t="shared" si="8"/>
        <v>1246.3024085871111</v>
      </c>
      <c r="K35" s="58"/>
      <c r="L35" s="45" t="s">
        <v>54</v>
      </c>
      <c r="M35" s="3"/>
      <c r="N35" s="3"/>
      <c r="O35" s="3"/>
      <c r="P35" s="3"/>
      <c r="Q35" s="58"/>
      <c r="R35" s="3"/>
      <c r="S35" s="3"/>
      <c r="T35" s="4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</row>
    <row r="36" spans="1:84" ht="12.75">
      <c r="A36" s="6">
        <f t="shared" si="11"/>
        <v>3</v>
      </c>
      <c r="B36" s="9">
        <f t="shared" si="5"/>
        <v>41.976731594914526</v>
      </c>
      <c r="C36" s="11">
        <f t="shared" si="6"/>
        <v>111.30000000000001</v>
      </c>
      <c r="D36" s="72">
        <f t="shared" si="9"/>
        <v>327.725486961859</v>
      </c>
      <c r="E36" s="73"/>
      <c r="F36" s="74"/>
      <c r="G36" s="11">
        <f t="shared" si="10"/>
        <v>768.887</v>
      </c>
      <c r="H36" s="13"/>
      <c r="I36" s="68">
        <f t="shared" si="7"/>
        <v>1096.6124869618588</v>
      </c>
      <c r="J36" s="71">
        <f t="shared" si="8"/>
        <v>1447.0251791389742</v>
      </c>
      <c r="K36" s="58"/>
      <c r="L36" s="45" t="s">
        <v>31</v>
      </c>
      <c r="M36" s="3"/>
      <c r="N36" s="3"/>
      <c r="O36" s="3"/>
      <c r="P36" s="3"/>
      <c r="Q36" s="58"/>
      <c r="R36" s="3"/>
      <c r="S36" s="3"/>
      <c r="T36" s="4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</row>
    <row r="37" spans="1:84" ht="12.75">
      <c r="A37" s="6">
        <f t="shared" si="11"/>
        <v>2</v>
      </c>
      <c r="B37" s="9">
        <f t="shared" si="5"/>
        <v>41.976731594914526</v>
      </c>
      <c r="C37" s="11">
        <f t="shared" si="6"/>
        <v>111.30000000000001</v>
      </c>
      <c r="D37" s="72">
        <f t="shared" si="9"/>
        <v>369.7022185567736</v>
      </c>
      <c r="E37" s="73"/>
      <c r="F37" s="74"/>
      <c r="G37" s="11">
        <f t="shared" si="10"/>
        <v>880.1869999999999</v>
      </c>
      <c r="H37" s="13"/>
      <c r="I37" s="68">
        <f t="shared" si="7"/>
        <v>1249.8892185567734</v>
      </c>
      <c r="J37" s="71">
        <f t="shared" si="8"/>
        <v>1647.7479496908377</v>
      </c>
      <c r="K37" s="58"/>
      <c r="L37" s="45" t="s">
        <v>32</v>
      </c>
      <c r="M37" s="3"/>
      <c r="N37" s="3"/>
      <c r="O37" s="3"/>
      <c r="P37" s="3"/>
      <c r="Q37" s="58"/>
      <c r="R37" s="3"/>
      <c r="S37" s="3"/>
      <c r="T37" s="4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</row>
    <row r="38" spans="1:84" ht="12.75">
      <c r="A38" s="6">
        <f t="shared" si="11"/>
        <v>1</v>
      </c>
      <c r="B38" s="9">
        <f t="shared" si="5"/>
        <v>34.37500000000001</v>
      </c>
      <c r="C38" s="11">
        <f t="shared" si="6"/>
        <v>90</v>
      </c>
      <c r="D38" s="72">
        <f t="shared" si="9"/>
        <v>404.0772185567736</v>
      </c>
      <c r="E38" s="73"/>
      <c r="F38" s="74"/>
      <c r="G38" s="11">
        <f t="shared" si="10"/>
        <v>970.1869999999999</v>
      </c>
      <c r="H38" s="13"/>
      <c r="I38" s="68">
        <f t="shared" si="7"/>
        <v>1374.2642185567734</v>
      </c>
      <c r="J38" s="71">
        <f t="shared" si="8"/>
        <v>1810.7479496908377</v>
      </c>
      <c r="K38" s="58"/>
      <c r="L38" s="45" t="s">
        <v>33</v>
      </c>
      <c r="M38" s="3"/>
      <c r="N38" s="3"/>
      <c r="O38" s="3"/>
      <c r="P38" s="3"/>
      <c r="Q38" s="58"/>
      <c r="R38" s="3"/>
      <c r="S38" s="3"/>
      <c r="T38" s="4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</row>
    <row r="39" spans="1:84" ht="12.75">
      <c r="A39" s="6" t="str">
        <f t="shared" si="11"/>
        <v>P-2</v>
      </c>
      <c r="B39" s="9">
        <f t="shared" si="5"/>
        <v>0</v>
      </c>
      <c r="C39" s="11">
        <f t="shared" si="6"/>
        <v>0</v>
      </c>
      <c r="D39" s="72">
        <f t="shared" si="9"/>
        <v>404.0772185567736</v>
      </c>
      <c r="E39" s="73"/>
      <c r="F39" s="74"/>
      <c r="G39" s="11">
        <f t="shared" si="10"/>
        <v>970.1869999999999</v>
      </c>
      <c r="H39" s="13"/>
      <c r="I39" s="68">
        <f t="shared" si="7"/>
        <v>1374.2642185567734</v>
      </c>
      <c r="J39" s="71">
        <f t="shared" si="8"/>
        <v>1810.7479496908377</v>
      </c>
      <c r="K39" s="58"/>
      <c r="L39" s="45" t="s">
        <v>34</v>
      </c>
      <c r="M39" s="58"/>
      <c r="N39" s="58"/>
      <c r="O39" s="58"/>
      <c r="P39" s="58"/>
      <c r="Q39" s="58"/>
      <c r="R39" s="3"/>
      <c r="S39" s="3"/>
      <c r="T39" s="4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</row>
    <row r="40" spans="1:84" ht="12.75">
      <c r="A40" s="6" t="str">
        <f t="shared" si="11"/>
        <v>P-3</v>
      </c>
      <c r="B40" s="9">
        <f t="shared" si="5"/>
        <v>13.75</v>
      </c>
      <c r="C40" s="11">
        <f t="shared" si="6"/>
        <v>55.2375</v>
      </c>
      <c r="D40" s="72">
        <f t="shared" si="9"/>
        <v>417.8272185567736</v>
      </c>
      <c r="E40" s="73"/>
      <c r="F40" s="74"/>
      <c r="G40" s="11">
        <f t="shared" si="10"/>
        <v>1025.4244999999999</v>
      </c>
      <c r="H40" s="14"/>
      <c r="I40" s="68">
        <f t="shared" si="7"/>
        <v>1443.2517185567735</v>
      </c>
      <c r="J40" s="71">
        <f t="shared" si="8"/>
        <v>1899.0329496908375</v>
      </c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</row>
    <row r="41" spans="1:84" ht="12.75">
      <c r="A41" s="57" t="s">
        <v>58</v>
      </c>
      <c r="B41" s="9">
        <f t="shared" si="5"/>
        <v>13.75</v>
      </c>
      <c r="C41" s="11">
        <f t="shared" si="6"/>
        <v>55.0625</v>
      </c>
      <c r="D41" s="72">
        <f t="shared" si="9"/>
        <v>431.5772185567736</v>
      </c>
      <c r="E41" s="73"/>
      <c r="F41" s="74"/>
      <c r="G41" s="11">
        <f t="shared" si="10"/>
        <v>1080.4869999999999</v>
      </c>
      <c r="H41" s="58"/>
      <c r="I41" s="68">
        <f t="shared" si="7"/>
        <v>1512.0642185567735</v>
      </c>
      <c r="J41" s="71">
        <f t="shared" si="8"/>
        <v>1987.1079496908374</v>
      </c>
      <c r="K41" s="2"/>
      <c r="L41" s="2"/>
      <c r="M41" s="2"/>
      <c r="N41" s="46"/>
      <c r="O41" s="58"/>
      <c r="P41" s="58"/>
      <c r="Q41" s="58"/>
      <c r="R41" s="58"/>
      <c r="S41" s="58"/>
      <c r="T41" s="58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</row>
    <row r="42" spans="1:84" ht="12.7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</row>
    <row r="43" spans="14:84" ht="12.75">
      <c r="N43" s="58"/>
      <c r="O43" s="58"/>
      <c r="P43" s="58"/>
      <c r="Q43" s="58"/>
      <c r="R43" s="58"/>
      <c r="S43" s="58"/>
      <c r="T43" s="58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</row>
    <row r="44" spans="14:84" ht="12.75">
      <c r="N44" s="58"/>
      <c r="O44" s="58"/>
      <c r="P44" s="58"/>
      <c r="Q44" s="58"/>
      <c r="R44" s="58"/>
      <c r="S44" s="58"/>
      <c r="T44" s="58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</row>
    <row r="45" spans="1:84" ht="12.75">
      <c r="A45" s="47" t="s">
        <v>25</v>
      </c>
      <c r="B45" s="47"/>
      <c r="C45" s="2"/>
      <c r="D45" s="2"/>
      <c r="E45" s="2"/>
      <c r="F45" s="2"/>
      <c r="G45" s="2"/>
      <c r="H45" s="2"/>
      <c r="I45" s="2"/>
      <c r="J45" s="2"/>
      <c r="K45" s="2"/>
      <c r="L45" s="2"/>
      <c r="M45" s="58"/>
      <c r="N45" s="58"/>
      <c r="O45" s="58"/>
      <c r="P45" s="58"/>
      <c r="Q45" s="58"/>
      <c r="R45" s="58"/>
      <c r="S45" s="58"/>
      <c r="T45" s="58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</row>
    <row r="46" spans="1:21" ht="12.75">
      <c r="A46" s="46" t="s">
        <v>26</v>
      </c>
      <c r="B46" s="46"/>
      <c r="C46" s="2"/>
      <c r="D46" s="2"/>
      <c r="E46" s="2"/>
      <c r="F46" s="2"/>
      <c r="G46" s="2">
        <v>4000</v>
      </c>
      <c r="H46" s="2"/>
      <c r="I46" s="16"/>
      <c r="J46" s="16" t="s">
        <v>27</v>
      </c>
      <c r="K46" s="2"/>
      <c r="M46" s="13">
        <f>SQRT(G47)</f>
        <v>19.442634971607973</v>
      </c>
      <c r="N46" s="58"/>
      <c r="O46" s="58"/>
      <c r="P46" s="58"/>
      <c r="Q46" s="58"/>
      <c r="R46" s="58"/>
      <c r="S46" s="58"/>
      <c r="T46" s="58"/>
      <c r="U46" s="58"/>
    </row>
    <row r="47" spans="1:21" ht="15">
      <c r="A47" s="46" t="s">
        <v>55</v>
      </c>
      <c r="B47" s="46"/>
      <c r="C47" s="2"/>
      <c r="D47" s="2"/>
      <c r="E47" s="2"/>
      <c r="F47" s="2"/>
      <c r="G47" s="48">
        <f>I41*1000/G46</f>
        <v>378.0160546391934</v>
      </c>
      <c r="H47" s="49"/>
      <c r="I47" s="16"/>
      <c r="J47" s="2"/>
      <c r="K47" s="2"/>
      <c r="L47" s="50"/>
      <c r="M47" s="58"/>
      <c r="N47" s="58"/>
      <c r="O47" s="58"/>
      <c r="P47" s="58"/>
      <c r="Q47" s="58"/>
      <c r="R47" s="58"/>
      <c r="S47" s="58"/>
      <c r="T47" s="58"/>
      <c r="U47" s="58"/>
    </row>
    <row r="48" spans="3:21" ht="12.75"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</row>
    <row r="49" spans="3:21" ht="12.75"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</row>
    <row r="50" spans="3:21" ht="12.75"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</row>
    <row r="51" spans="3:21" ht="12.75"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</row>
    <row r="52" spans="3:21" ht="12.75"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</row>
    <row r="53" spans="3:21" ht="12.75"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</row>
    <row r="54" spans="3:21" ht="12.75"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</row>
    <row r="55" spans="3:21" ht="12.75"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</row>
    <row r="56" spans="3:21" ht="12.75"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3:21" ht="12.75"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3:21" ht="12.75"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</row>
    <row r="59" spans="3:21" ht="12.75"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</row>
    <row r="60" spans="3:21" ht="12.75"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</row>
    <row r="61" spans="3:21" ht="12.75"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</row>
    <row r="62" spans="3:21" ht="12.75"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</row>
    <row r="63" spans="3:21" ht="12.75"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</row>
    <row r="64" spans="3:21" ht="12.75"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</row>
    <row r="65" spans="3:21" ht="12.75"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</row>
    <row r="66" spans="3:21" ht="12.75"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</row>
    <row r="67" spans="3:21" ht="12.75"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</row>
    <row r="68" spans="3:21" ht="12.75"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</row>
    <row r="69" spans="3:21" ht="12.75"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</row>
    <row r="70" spans="3:21" ht="12.75"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</row>
    <row r="71" spans="3:21" ht="12.75"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</row>
    <row r="72" spans="3:21" ht="12.75"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</row>
    <row r="73" spans="3:21" ht="12.75"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</row>
    <row r="74" spans="3:21" ht="12.75"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</row>
    <row r="75" spans="3:21" ht="12.75"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</row>
    <row r="76" spans="3:21" ht="12.75"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</row>
    <row r="77" spans="3:21" ht="12.75"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</row>
    <row r="78" spans="3:21" ht="12.75"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</row>
    <row r="79" spans="3:21" ht="12.75"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</row>
    <row r="80" spans="3:21" ht="12.75"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</row>
    <row r="81" spans="3:21" ht="12.75"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</row>
    <row r="82" spans="3:21" ht="12.75"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</row>
    <row r="83" spans="3:21" ht="12.75"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</row>
    <row r="84" spans="3:21" ht="12.75"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</row>
    <row r="85" spans="3:21" ht="12.75"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</row>
    <row r="86" spans="3:21" ht="12.75"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</row>
    <row r="87" spans="3:21" ht="12.75"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</row>
    <row r="88" spans="3:21" ht="12.75"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</row>
    <row r="89" spans="3:21" ht="12.75"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</row>
    <row r="90" spans="3:21" ht="12.75"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</row>
    <row r="91" spans="3:21" ht="12.75"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</row>
    <row r="92" spans="3:21" ht="12.75"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</row>
    <row r="93" spans="3:21" ht="12.75"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</row>
    <row r="94" spans="3:21" ht="12.75"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</row>
    <row r="95" spans="3:21" ht="12.75"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</row>
    <row r="96" spans="3:21" ht="12.75"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</row>
    <row r="97" spans="3:21" ht="12.75"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</row>
    <row r="98" spans="3:21" ht="12.75"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</row>
    <row r="99" spans="3:21" ht="12.75"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</row>
    <row r="100" spans="3:21" ht="12.75"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</row>
    <row r="101" spans="3:21" ht="12.75"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</row>
    <row r="102" spans="3:21" ht="12.75"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</row>
    <row r="103" spans="3:21" ht="12.75"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</row>
    <row r="104" spans="3:21" ht="12.75"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</row>
    <row r="105" spans="3:21" ht="12.75"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</row>
    <row r="106" spans="3:21" ht="12.75"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</row>
    <row r="107" spans="3:21" ht="12.75"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</row>
    <row r="108" spans="3:21" ht="12.75"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</row>
    <row r="109" spans="3:21" ht="12.75"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</row>
    <row r="110" spans="3:21" ht="12.75"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</row>
    <row r="111" spans="3:21" ht="12.75"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</row>
    <row r="112" spans="3:21" ht="12.75"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</row>
    <row r="113" spans="3:21" ht="12.75"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</row>
    <row r="114" spans="3:21" ht="12.75"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</row>
  </sheetData>
  <mergeCells count="19">
    <mergeCell ref="D29:F29"/>
    <mergeCell ref="D30:F30"/>
    <mergeCell ref="D31:F31"/>
    <mergeCell ref="D32:F32"/>
    <mergeCell ref="A8:A9"/>
    <mergeCell ref="D8:F8"/>
    <mergeCell ref="D9:F9"/>
    <mergeCell ref="D27:F27"/>
    <mergeCell ref="A27:A28"/>
    <mergeCell ref="D41:F41"/>
    <mergeCell ref="D28:F28"/>
    <mergeCell ref="D33:F33"/>
    <mergeCell ref="D34:F34"/>
    <mergeCell ref="D35:F35"/>
    <mergeCell ref="D36:F36"/>
    <mergeCell ref="D37:F37"/>
    <mergeCell ref="D38:F38"/>
    <mergeCell ref="D39:F39"/>
    <mergeCell ref="D40:F40"/>
  </mergeCells>
  <printOptions/>
  <pageMargins left="0.5" right="0.5" top="0.5" bottom="0.5" header="0.5" footer="0.5"/>
  <pageSetup fitToHeight="1" fitToWidth="1" horizontalDpi="600" verticalDpi="600" orientation="landscape" scale="9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CF114"/>
  <sheetViews>
    <sheetView workbookViewId="0" topLeftCell="A1">
      <selection activeCell="D6" sqref="D6"/>
    </sheetView>
  </sheetViews>
  <sheetFormatPr defaultColWidth="9.140625" defaultRowHeight="12.75"/>
  <cols>
    <col min="1" max="2" width="6.8515625" style="0" customWidth="1"/>
    <col min="3" max="3" width="7.57421875" style="0" customWidth="1"/>
    <col min="4" max="4" width="3.7109375" style="0" customWidth="1"/>
    <col min="5" max="5" width="2.421875" style="0" customWidth="1"/>
    <col min="6" max="6" width="3.7109375" style="0" customWidth="1"/>
    <col min="7" max="7" width="15.421875" style="0" customWidth="1"/>
    <col min="8" max="8" width="6.00390625" style="0" hidden="1" customWidth="1"/>
    <col min="9" max="9" width="7.57421875" style="0" bestFit="1" customWidth="1"/>
    <col min="10" max="10" width="8.8515625" style="0" bestFit="1" customWidth="1"/>
    <col min="11" max="11" width="8.7109375" style="0" bestFit="1" customWidth="1"/>
    <col min="12" max="12" width="9.28125" style="0" bestFit="1" customWidth="1"/>
    <col min="13" max="13" width="7.140625" style="0" customWidth="1"/>
    <col min="14" max="14" width="6.00390625" style="0" bestFit="1" customWidth="1"/>
    <col min="15" max="15" width="6.28125" style="0" bestFit="1" customWidth="1"/>
    <col min="16" max="16" width="7.140625" style="0" bestFit="1" customWidth="1"/>
    <col min="17" max="17" width="7.57421875" style="0" bestFit="1" customWidth="1"/>
    <col min="18" max="18" width="6.00390625" style="0" bestFit="1" customWidth="1"/>
    <col min="19" max="19" width="5.28125" style="0" bestFit="1" customWidth="1"/>
    <col min="20" max="20" width="6.00390625" style="0" bestFit="1" customWidth="1"/>
  </cols>
  <sheetData>
    <row r="1" spans="1:84" ht="12.75">
      <c r="A1" s="15" t="s">
        <v>0</v>
      </c>
      <c r="B1" s="15"/>
      <c r="C1" s="1" t="s">
        <v>59</v>
      </c>
      <c r="D1" s="1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</row>
    <row r="2" spans="1:84" ht="12.75">
      <c r="A2" s="15" t="s">
        <v>24</v>
      </c>
      <c r="B2" s="15"/>
      <c r="C2" s="1"/>
      <c r="D2" s="16"/>
      <c r="E2" s="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</row>
    <row r="3" spans="1:84" ht="12.75">
      <c r="A3" s="15" t="s">
        <v>1</v>
      </c>
      <c r="B3" s="15"/>
      <c r="C3" s="1"/>
      <c r="D3" s="1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</row>
    <row r="4" spans="1:84" ht="12.75">
      <c r="A4" s="15" t="s">
        <v>2</v>
      </c>
      <c r="B4" s="15"/>
      <c r="C4" s="1"/>
      <c r="D4" s="16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</row>
    <row r="5" spans="1:84" ht="12.75">
      <c r="A5" s="15"/>
      <c r="B5" s="1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</row>
    <row r="6" spans="1:84" ht="12.75">
      <c r="A6" s="15" t="s">
        <v>3</v>
      </c>
      <c r="B6" s="15"/>
      <c r="C6" s="1"/>
      <c r="D6" s="1" t="s">
        <v>71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</row>
    <row r="7" spans="1:84" ht="12.75">
      <c r="A7" s="7"/>
      <c r="B7" s="7"/>
      <c r="C7" s="7"/>
      <c r="D7" s="18"/>
      <c r="E7" s="18"/>
      <c r="F7" s="18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</row>
    <row r="8" spans="1:84" ht="13.5">
      <c r="A8" s="78" t="s">
        <v>4</v>
      </c>
      <c r="B8" s="19" t="s">
        <v>28</v>
      </c>
      <c r="C8" s="20" t="s">
        <v>5</v>
      </c>
      <c r="D8" s="80" t="s">
        <v>10</v>
      </c>
      <c r="E8" s="80"/>
      <c r="F8" s="80"/>
      <c r="G8" s="20" t="s">
        <v>37</v>
      </c>
      <c r="H8" s="21"/>
      <c r="I8" s="21" t="s">
        <v>38</v>
      </c>
      <c r="J8" s="22" t="s">
        <v>11</v>
      </c>
      <c r="K8" s="23" t="s">
        <v>7</v>
      </c>
      <c r="L8" s="24" t="s">
        <v>9</v>
      </c>
      <c r="M8" s="21" t="s">
        <v>14</v>
      </c>
      <c r="N8" s="25" t="s">
        <v>39</v>
      </c>
      <c r="O8" s="25" t="s">
        <v>40</v>
      </c>
      <c r="P8" s="20" t="s">
        <v>41</v>
      </c>
      <c r="Q8" s="20" t="s">
        <v>42</v>
      </c>
      <c r="R8" s="21" t="s">
        <v>43</v>
      </c>
      <c r="S8" s="20" t="s">
        <v>18</v>
      </c>
      <c r="T8" s="20" t="s">
        <v>44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</row>
    <row r="9" spans="1:84" ht="15" thickBot="1">
      <c r="A9" s="79"/>
      <c r="B9" s="26" t="s">
        <v>29</v>
      </c>
      <c r="C9" s="27" t="s">
        <v>17</v>
      </c>
      <c r="D9" s="76" t="s">
        <v>8</v>
      </c>
      <c r="E9" s="76"/>
      <c r="F9" s="76"/>
      <c r="G9" s="27" t="s">
        <v>45</v>
      </c>
      <c r="H9" s="28"/>
      <c r="I9" s="29" t="s">
        <v>19</v>
      </c>
      <c r="J9" s="30" t="s">
        <v>46</v>
      </c>
      <c r="K9" s="31" t="s">
        <v>12</v>
      </c>
      <c r="L9" s="32" t="s">
        <v>46</v>
      </c>
      <c r="M9" s="28" t="s">
        <v>15</v>
      </c>
      <c r="N9" s="33" t="s">
        <v>16</v>
      </c>
      <c r="O9" s="33" t="s">
        <v>16</v>
      </c>
      <c r="P9" s="27" t="s">
        <v>16</v>
      </c>
      <c r="Q9" s="27" t="s">
        <v>16</v>
      </c>
      <c r="R9" s="28" t="s">
        <v>16</v>
      </c>
      <c r="S9" s="27" t="s">
        <v>6</v>
      </c>
      <c r="T9" s="27" t="s">
        <v>16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</row>
    <row r="10" spans="1:84" ht="13.5" thickTop="1">
      <c r="A10" s="65" t="s">
        <v>13</v>
      </c>
      <c r="B10" s="65" t="s">
        <v>13</v>
      </c>
      <c r="C10" s="65">
        <v>20</v>
      </c>
      <c r="D10" s="65">
        <v>14</v>
      </c>
      <c r="E10" s="65"/>
      <c r="F10" s="65">
        <v>24</v>
      </c>
      <c r="G10" s="65">
        <v>520</v>
      </c>
      <c r="H10" s="65"/>
      <c r="I10" s="65">
        <v>2</v>
      </c>
      <c r="J10" s="65">
        <v>30</v>
      </c>
      <c r="K10" s="66">
        <f aca="true" t="shared" si="0" ref="K10:K22">IF(G10*I10&gt;=400,IF(B10="Roof",0,IF(0.25+15/SQRT(G10*I10)&lt;0.4,0.4,0.25+15/SQRT(G10*I10))),0)</f>
        <v>0</v>
      </c>
      <c r="L10" s="67">
        <f aca="true" t="shared" si="1" ref="L10:L22">IF(K10&gt;0,J10*K10,J10)</f>
        <v>30</v>
      </c>
      <c r="M10" s="65">
        <v>5</v>
      </c>
      <c r="N10" s="65">
        <f aca="true" t="shared" si="2" ref="N10:N22">0.15*M10/12*G10</f>
        <v>32.5</v>
      </c>
      <c r="O10" s="65"/>
      <c r="P10" s="65"/>
      <c r="Q10" s="65">
        <v>8</v>
      </c>
      <c r="R10" s="65">
        <f aca="true" t="shared" si="3" ref="R10:R22">0.15*D10*F10/144*C10</f>
        <v>7.000000000000001</v>
      </c>
      <c r="S10" s="65">
        <v>20</v>
      </c>
      <c r="T10" s="65">
        <f aca="true" t="shared" si="4" ref="T10:T22">S10*G10/1000</f>
        <v>10.4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</row>
    <row r="11" spans="1:84" ht="12.75">
      <c r="A11" s="6" t="s">
        <v>35</v>
      </c>
      <c r="B11" s="6" t="s">
        <v>36</v>
      </c>
      <c r="C11" s="6">
        <v>15.66</v>
      </c>
      <c r="D11" s="6">
        <v>14</v>
      </c>
      <c r="E11" s="6"/>
      <c r="F11" s="6">
        <v>24</v>
      </c>
      <c r="G11" s="8">
        <v>990</v>
      </c>
      <c r="H11" s="6"/>
      <c r="I11" s="6">
        <v>4</v>
      </c>
      <c r="J11" s="6">
        <v>150</v>
      </c>
      <c r="K11" s="9">
        <f t="shared" si="0"/>
        <v>0.4883656473113981</v>
      </c>
      <c r="L11" s="10">
        <f t="shared" si="1"/>
        <v>73.25484709670971</v>
      </c>
      <c r="M11" s="6">
        <v>7</v>
      </c>
      <c r="N11" s="6">
        <f t="shared" si="2"/>
        <v>86.62500000000001</v>
      </c>
      <c r="O11" s="6"/>
      <c r="P11" s="6"/>
      <c r="Q11" s="6">
        <v>8</v>
      </c>
      <c r="R11" s="6">
        <f t="shared" si="3"/>
        <v>5.481000000000001</v>
      </c>
      <c r="S11" s="6">
        <v>20</v>
      </c>
      <c r="T11" s="6">
        <f t="shared" si="4"/>
        <v>19.8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</row>
    <row r="12" spans="1:84" ht="12.75">
      <c r="A12" s="6">
        <v>8</v>
      </c>
      <c r="B12" s="6" t="s">
        <v>36</v>
      </c>
      <c r="C12" s="6">
        <v>14.66</v>
      </c>
      <c r="D12" s="6">
        <v>14</v>
      </c>
      <c r="E12" s="6"/>
      <c r="F12" s="6">
        <v>24</v>
      </c>
      <c r="G12" s="8">
        <v>990</v>
      </c>
      <c r="H12" s="6"/>
      <c r="I12" s="6">
        <v>4</v>
      </c>
      <c r="J12" s="6">
        <v>100</v>
      </c>
      <c r="K12" s="9">
        <f t="shared" si="0"/>
        <v>0.4883656473113981</v>
      </c>
      <c r="L12" s="10">
        <f t="shared" si="1"/>
        <v>48.83656473113981</v>
      </c>
      <c r="M12" s="6">
        <v>7</v>
      </c>
      <c r="N12" s="6">
        <f t="shared" si="2"/>
        <v>86.62500000000001</v>
      </c>
      <c r="O12" s="6"/>
      <c r="P12" s="6"/>
      <c r="Q12" s="6">
        <v>8</v>
      </c>
      <c r="R12" s="6">
        <f t="shared" si="3"/>
        <v>5.131</v>
      </c>
      <c r="S12" s="6">
        <v>20</v>
      </c>
      <c r="T12" s="6">
        <f t="shared" si="4"/>
        <v>19.8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</row>
    <row r="13" spans="1:84" ht="12.75">
      <c r="A13" s="6">
        <v>7</v>
      </c>
      <c r="B13" s="6" t="s">
        <v>36</v>
      </c>
      <c r="C13" s="6">
        <v>14</v>
      </c>
      <c r="D13" s="6">
        <v>14</v>
      </c>
      <c r="E13" s="6"/>
      <c r="F13" s="6">
        <v>24</v>
      </c>
      <c r="G13" s="8">
        <v>990</v>
      </c>
      <c r="H13" s="6"/>
      <c r="I13" s="6">
        <v>4</v>
      </c>
      <c r="J13" s="6">
        <v>100</v>
      </c>
      <c r="K13" s="9">
        <f t="shared" si="0"/>
        <v>0.4883656473113981</v>
      </c>
      <c r="L13" s="10">
        <f t="shared" si="1"/>
        <v>48.83656473113981</v>
      </c>
      <c r="M13" s="6">
        <v>7</v>
      </c>
      <c r="N13" s="6">
        <f t="shared" si="2"/>
        <v>86.62500000000001</v>
      </c>
      <c r="O13" s="6"/>
      <c r="P13" s="6"/>
      <c r="Q13" s="6">
        <v>8</v>
      </c>
      <c r="R13" s="6">
        <f t="shared" si="3"/>
        <v>4.9</v>
      </c>
      <c r="S13" s="6">
        <v>20</v>
      </c>
      <c r="T13" s="6">
        <f t="shared" si="4"/>
        <v>19.8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</row>
    <row r="14" spans="1:84" ht="12.75">
      <c r="A14" s="6">
        <v>6</v>
      </c>
      <c r="B14" s="6" t="s">
        <v>36</v>
      </c>
      <c r="C14" s="6">
        <v>14</v>
      </c>
      <c r="D14" s="6">
        <v>14</v>
      </c>
      <c r="E14" s="6"/>
      <c r="F14" s="6">
        <v>24</v>
      </c>
      <c r="G14" s="8">
        <v>990</v>
      </c>
      <c r="H14" s="6"/>
      <c r="I14" s="6">
        <v>4</v>
      </c>
      <c r="J14" s="6">
        <v>100</v>
      </c>
      <c r="K14" s="9">
        <f t="shared" si="0"/>
        <v>0.4883656473113981</v>
      </c>
      <c r="L14" s="10">
        <f t="shared" si="1"/>
        <v>48.83656473113981</v>
      </c>
      <c r="M14" s="6">
        <v>7</v>
      </c>
      <c r="N14" s="6">
        <f t="shared" si="2"/>
        <v>86.62500000000001</v>
      </c>
      <c r="O14" s="6"/>
      <c r="P14" s="6"/>
      <c r="Q14" s="6">
        <v>8</v>
      </c>
      <c r="R14" s="6">
        <f t="shared" si="3"/>
        <v>4.9</v>
      </c>
      <c r="S14" s="6">
        <v>20</v>
      </c>
      <c r="T14" s="6">
        <f t="shared" si="4"/>
        <v>19.8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</row>
    <row r="15" spans="1:84" ht="12.75">
      <c r="A15" s="6">
        <v>5</v>
      </c>
      <c r="B15" s="6" t="s">
        <v>36</v>
      </c>
      <c r="C15" s="6">
        <v>14</v>
      </c>
      <c r="D15" s="6">
        <v>14</v>
      </c>
      <c r="E15" s="6"/>
      <c r="F15" s="6">
        <v>24</v>
      </c>
      <c r="G15" s="8">
        <v>990</v>
      </c>
      <c r="H15" s="6"/>
      <c r="I15" s="6">
        <v>4</v>
      </c>
      <c r="J15" s="6">
        <v>100</v>
      </c>
      <c r="K15" s="9">
        <f t="shared" si="0"/>
        <v>0.4883656473113981</v>
      </c>
      <c r="L15" s="10">
        <f t="shared" si="1"/>
        <v>48.83656473113981</v>
      </c>
      <c r="M15" s="6">
        <v>7</v>
      </c>
      <c r="N15" s="6">
        <f t="shared" si="2"/>
        <v>86.62500000000001</v>
      </c>
      <c r="O15" s="6"/>
      <c r="P15" s="6"/>
      <c r="Q15" s="6">
        <v>8</v>
      </c>
      <c r="R15" s="6">
        <f t="shared" si="3"/>
        <v>4.9</v>
      </c>
      <c r="S15" s="6">
        <v>20</v>
      </c>
      <c r="T15" s="6">
        <f t="shared" si="4"/>
        <v>19.8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</row>
    <row r="16" spans="1:84" ht="12.75">
      <c r="A16" s="6">
        <v>4</v>
      </c>
      <c r="B16" s="6" t="s">
        <v>36</v>
      </c>
      <c r="C16" s="6">
        <v>14</v>
      </c>
      <c r="D16" s="6">
        <v>14</v>
      </c>
      <c r="E16" s="6"/>
      <c r="F16" s="6">
        <v>24</v>
      </c>
      <c r="G16" s="8">
        <v>990</v>
      </c>
      <c r="H16" s="6"/>
      <c r="I16" s="6">
        <v>4</v>
      </c>
      <c r="J16" s="6">
        <v>100</v>
      </c>
      <c r="K16" s="9">
        <f t="shared" si="0"/>
        <v>0.4883656473113981</v>
      </c>
      <c r="L16" s="10">
        <f t="shared" si="1"/>
        <v>48.83656473113981</v>
      </c>
      <c r="M16" s="6">
        <v>7</v>
      </c>
      <c r="N16" s="6">
        <f t="shared" si="2"/>
        <v>86.62500000000001</v>
      </c>
      <c r="O16" s="6"/>
      <c r="P16" s="6"/>
      <c r="Q16" s="6">
        <v>8</v>
      </c>
      <c r="R16" s="6">
        <f t="shared" si="3"/>
        <v>4.9</v>
      </c>
      <c r="S16" s="6">
        <v>20</v>
      </c>
      <c r="T16" s="6">
        <f t="shared" si="4"/>
        <v>19.8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</row>
    <row r="17" spans="1:84" ht="12.75">
      <c r="A17" s="6">
        <v>3</v>
      </c>
      <c r="B17" s="6" t="s">
        <v>36</v>
      </c>
      <c r="C17" s="6">
        <v>14</v>
      </c>
      <c r="D17" s="6">
        <v>14</v>
      </c>
      <c r="E17" s="6"/>
      <c r="F17" s="6">
        <v>24</v>
      </c>
      <c r="G17" s="8">
        <v>990</v>
      </c>
      <c r="H17" s="6"/>
      <c r="I17" s="6">
        <v>4</v>
      </c>
      <c r="J17" s="6">
        <v>100</v>
      </c>
      <c r="K17" s="9">
        <f t="shared" si="0"/>
        <v>0.4883656473113981</v>
      </c>
      <c r="L17" s="10">
        <f t="shared" si="1"/>
        <v>48.83656473113981</v>
      </c>
      <c r="M17" s="6">
        <v>8</v>
      </c>
      <c r="N17" s="6">
        <f t="shared" si="2"/>
        <v>98.99999999999999</v>
      </c>
      <c r="O17" s="6"/>
      <c r="P17" s="6"/>
      <c r="Q17" s="6">
        <v>8</v>
      </c>
      <c r="R17" s="6">
        <f t="shared" si="3"/>
        <v>4.9</v>
      </c>
      <c r="S17" s="6">
        <v>20</v>
      </c>
      <c r="T17" s="6">
        <f t="shared" si="4"/>
        <v>19.8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</row>
    <row r="18" spans="1:84" ht="12.75">
      <c r="A18" s="6">
        <v>2</v>
      </c>
      <c r="B18" s="6" t="s">
        <v>36</v>
      </c>
      <c r="C18" s="6">
        <v>14</v>
      </c>
      <c r="D18" s="6">
        <v>14</v>
      </c>
      <c r="E18" s="6"/>
      <c r="F18" s="6">
        <v>24</v>
      </c>
      <c r="G18" s="8">
        <v>990</v>
      </c>
      <c r="H18" s="6"/>
      <c r="I18" s="6">
        <v>4</v>
      </c>
      <c r="J18" s="6">
        <v>100</v>
      </c>
      <c r="K18" s="9">
        <f t="shared" si="0"/>
        <v>0.4883656473113981</v>
      </c>
      <c r="L18" s="10">
        <f t="shared" si="1"/>
        <v>48.83656473113981</v>
      </c>
      <c r="M18" s="6">
        <v>8</v>
      </c>
      <c r="N18" s="6">
        <f t="shared" si="2"/>
        <v>98.99999999999999</v>
      </c>
      <c r="O18" s="6"/>
      <c r="P18" s="6"/>
      <c r="Q18" s="6">
        <v>8</v>
      </c>
      <c r="R18" s="6">
        <f t="shared" si="3"/>
        <v>4.9</v>
      </c>
      <c r="S18" s="6">
        <v>20</v>
      </c>
      <c r="T18" s="6">
        <f t="shared" si="4"/>
        <v>19.8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</row>
    <row r="19" spans="1:84" ht="12.75">
      <c r="A19" s="6">
        <v>1</v>
      </c>
      <c r="B19" s="6" t="s">
        <v>36</v>
      </c>
      <c r="C19" s="6">
        <v>20</v>
      </c>
      <c r="D19" s="6">
        <v>14</v>
      </c>
      <c r="E19" s="6"/>
      <c r="F19" s="6">
        <v>24</v>
      </c>
      <c r="G19" s="6">
        <v>750</v>
      </c>
      <c r="H19" s="6"/>
      <c r="I19" s="6">
        <v>4</v>
      </c>
      <c r="J19" s="6">
        <v>100</v>
      </c>
      <c r="K19" s="9">
        <f t="shared" si="0"/>
        <v>0.523861278752583</v>
      </c>
      <c r="L19" s="10">
        <f t="shared" si="1"/>
        <v>52.3861278752583</v>
      </c>
      <c r="M19" s="6">
        <v>8</v>
      </c>
      <c r="N19" s="6">
        <f t="shared" si="2"/>
        <v>75</v>
      </c>
      <c r="O19" s="6"/>
      <c r="P19" s="6"/>
      <c r="Q19" s="6">
        <v>8</v>
      </c>
      <c r="R19" s="6">
        <f t="shared" si="3"/>
        <v>7.000000000000001</v>
      </c>
      <c r="S19" s="6">
        <v>20</v>
      </c>
      <c r="T19" s="6">
        <f t="shared" si="4"/>
        <v>15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</row>
    <row r="20" spans="1:84" ht="12.75">
      <c r="A20" s="62" t="s">
        <v>56</v>
      </c>
      <c r="B20" s="62" t="s">
        <v>36</v>
      </c>
      <c r="C20" s="62">
        <v>0</v>
      </c>
      <c r="D20" s="62">
        <v>0</v>
      </c>
      <c r="E20" s="62"/>
      <c r="F20" s="62">
        <v>0</v>
      </c>
      <c r="G20" s="62">
        <v>0</v>
      </c>
      <c r="H20" s="62"/>
      <c r="I20" s="62">
        <v>0</v>
      </c>
      <c r="J20" s="62">
        <v>0</v>
      </c>
      <c r="K20" s="63">
        <f t="shared" si="0"/>
        <v>0</v>
      </c>
      <c r="L20" s="64">
        <f t="shared" si="1"/>
        <v>0</v>
      </c>
      <c r="M20" s="62">
        <v>0</v>
      </c>
      <c r="N20" s="62">
        <f t="shared" si="2"/>
        <v>0</v>
      </c>
      <c r="O20" s="62"/>
      <c r="P20" s="62"/>
      <c r="Q20" s="62">
        <v>0</v>
      </c>
      <c r="R20" s="62">
        <f t="shared" si="3"/>
        <v>0</v>
      </c>
      <c r="S20" s="62">
        <v>0</v>
      </c>
      <c r="T20" s="62">
        <f t="shared" si="4"/>
        <v>0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</row>
    <row r="21" spans="1:84" ht="12.75">
      <c r="A21" s="8" t="s">
        <v>57</v>
      </c>
      <c r="B21" s="8" t="s">
        <v>36</v>
      </c>
      <c r="C21" s="8">
        <v>10.5</v>
      </c>
      <c r="D21" s="8">
        <v>14</v>
      </c>
      <c r="E21" s="8"/>
      <c r="F21" s="8">
        <v>24</v>
      </c>
      <c r="G21" s="8">
        <v>750</v>
      </c>
      <c r="H21" s="8"/>
      <c r="I21" s="8">
        <v>4</v>
      </c>
      <c r="J21" s="8">
        <v>40</v>
      </c>
      <c r="K21" s="55">
        <f t="shared" si="0"/>
        <v>0.523861278752583</v>
      </c>
      <c r="L21" s="56">
        <f t="shared" si="1"/>
        <v>20.95445115010332</v>
      </c>
      <c r="M21" s="8">
        <v>5</v>
      </c>
      <c r="N21" s="8">
        <f t="shared" si="2"/>
        <v>46.875</v>
      </c>
      <c r="O21" s="8"/>
      <c r="P21" s="8"/>
      <c r="Q21" s="8">
        <v>0</v>
      </c>
      <c r="R21" s="8">
        <f t="shared" si="3"/>
        <v>3.6750000000000003</v>
      </c>
      <c r="S21" s="8">
        <v>20</v>
      </c>
      <c r="T21" s="8">
        <f t="shared" si="4"/>
        <v>15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</row>
    <row r="22" spans="1:84" ht="12.75">
      <c r="A22" s="8" t="s">
        <v>58</v>
      </c>
      <c r="B22" s="8" t="s">
        <v>36</v>
      </c>
      <c r="C22" s="8">
        <v>10</v>
      </c>
      <c r="D22" s="8">
        <v>14</v>
      </c>
      <c r="E22" s="8"/>
      <c r="F22" s="8">
        <v>24</v>
      </c>
      <c r="G22" s="8">
        <v>750</v>
      </c>
      <c r="H22" s="8"/>
      <c r="I22" s="8">
        <v>4</v>
      </c>
      <c r="J22" s="8">
        <v>40</v>
      </c>
      <c r="K22" s="55">
        <f t="shared" si="0"/>
        <v>0.523861278752583</v>
      </c>
      <c r="L22" s="56">
        <f t="shared" si="1"/>
        <v>20.95445115010332</v>
      </c>
      <c r="M22" s="8">
        <v>5</v>
      </c>
      <c r="N22" s="8">
        <f t="shared" si="2"/>
        <v>46.875</v>
      </c>
      <c r="O22" s="8"/>
      <c r="P22" s="8"/>
      <c r="Q22" s="8">
        <v>0</v>
      </c>
      <c r="R22" s="8">
        <f t="shared" si="3"/>
        <v>3.5000000000000004</v>
      </c>
      <c r="S22" s="8">
        <v>20</v>
      </c>
      <c r="T22" s="8">
        <f t="shared" si="4"/>
        <v>15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</row>
    <row r="23" spans="1:84" ht="12.7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</row>
    <row r="24" spans="21:84" ht="12.75"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</row>
    <row r="25" spans="21:84" ht="12.75"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</row>
    <row r="26" spans="21:84" ht="12.75"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</row>
    <row r="27" spans="1:84" ht="13.5">
      <c r="A27" s="84" t="s">
        <v>4</v>
      </c>
      <c r="B27" s="21" t="s">
        <v>47</v>
      </c>
      <c r="C27" s="35" t="s">
        <v>48</v>
      </c>
      <c r="D27" s="81" t="s">
        <v>49</v>
      </c>
      <c r="E27" s="82"/>
      <c r="F27" s="83"/>
      <c r="G27" s="38" t="s">
        <v>50</v>
      </c>
      <c r="H27" s="36"/>
      <c r="I27" s="37" t="s">
        <v>51</v>
      </c>
      <c r="J27" s="39" t="s">
        <v>52</v>
      </c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</row>
    <row r="28" spans="1:84" ht="13.5" thickBot="1">
      <c r="A28" s="85"/>
      <c r="B28" s="28" t="s">
        <v>16</v>
      </c>
      <c r="C28" s="41" t="s">
        <v>16</v>
      </c>
      <c r="D28" s="75" t="s">
        <v>16</v>
      </c>
      <c r="E28" s="76"/>
      <c r="F28" s="77"/>
      <c r="G28" s="43" t="s">
        <v>16</v>
      </c>
      <c r="H28" s="28"/>
      <c r="I28" s="42" t="s">
        <v>16</v>
      </c>
      <c r="J28" s="27" t="s">
        <v>16</v>
      </c>
      <c r="K28" s="58"/>
      <c r="L28" s="45" t="s">
        <v>53</v>
      </c>
      <c r="M28" s="2"/>
      <c r="N28" s="2"/>
      <c r="O28" s="2"/>
      <c r="P28" s="2"/>
      <c r="Q28" s="58"/>
      <c r="R28" s="2"/>
      <c r="S28" s="2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</row>
    <row r="29" spans="1:84" ht="13.5" thickTop="1">
      <c r="A29" s="5" t="s">
        <v>13</v>
      </c>
      <c r="B29" s="51">
        <f aca="true" t="shared" si="5" ref="B29:B41">L10*G10/1000</f>
        <v>15.6</v>
      </c>
      <c r="C29" s="52">
        <f aca="true" t="shared" si="6" ref="C29:C41">(N10+O10+P10+Q10+R10+T10)</f>
        <v>57.9</v>
      </c>
      <c r="D29" s="86">
        <f>B29</f>
        <v>15.6</v>
      </c>
      <c r="E29" s="87"/>
      <c r="F29" s="87"/>
      <c r="G29" s="52">
        <f>C29</f>
        <v>57.9</v>
      </c>
      <c r="H29" s="54"/>
      <c r="I29" s="69">
        <f aca="true" t="shared" si="7" ref="I29:I41">D29+G29</f>
        <v>73.5</v>
      </c>
      <c r="J29" s="70">
        <f aca="true" t="shared" si="8" ref="J29:J41">1.2*G29+1.6*D29</f>
        <v>94.44</v>
      </c>
      <c r="K29" s="58"/>
      <c r="L29" s="45" t="s">
        <v>21</v>
      </c>
      <c r="M29" s="3"/>
      <c r="N29" s="3"/>
      <c r="O29" s="3"/>
      <c r="P29" s="45">
        <v>4</v>
      </c>
      <c r="Q29" s="58"/>
      <c r="R29" s="3"/>
      <c r="S29" s="3"/>
      <c r="T29" s="4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</row>
    <row r="30" spans="1:84" ht="12.75">
      <c r="A30" s="6" t="s">
        <v>35</v>
      </c>
      <c r="B30" s="9">
        <f t="shared" si="5"/>
        <v>72.52229862574261</v>
      </c>
      <c r="C30" s="11">
        <f t="shared" si="6"/>
        <v>119.906</v>
      </c>
      <c r="D30" s="72">
        <f aca="true" t="shared" si="9" ref="D30:D41">D29+B30</f>
        <v>88.1222986257426</v>
      </c>
      <c r="E30" s="73"/>
      <c r="F30" s="74"/>
      <c r="G30" s="11">
        <f aca="true" t="shared" si="10" ref="G30:G41">G29+C30</f>
        <v>177.806</v>
      </c>
      <c r="H30" s="13"/>
      <c r="I30" s="68">
        <f t="shared" si="7"/>
        <v>265.9282986257426</v>
      </c>
      <c r="J30" s="71">
        <f t="shared" si="8"/>
        <v>354.3628778011882</v>
      </c>
      <c r="K30" s="58"/>
      <c r="L30" s="45" t="s">
        <v>22</v>
      </c>
      <c r="M30" s="3"/>
      <c r="N30" s="3"/>
      <c r="O30" s="3"/>
      <c r="P30" s="45">
        <v>4</v>
      </c>
      <c r="Q30" s="58"/>
      <c r="R30" s="45"/>
      <c r="S30" s="3"/>
      <c r="T30" s="4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</row>
    <row r="31" spans="1:84" ht="12.75">
      <c r="A31" s="6">
        <v>9</v>
      </c>
      <c r="B31" s="9">
        <f t="shared" si="5"/>
        <v>48.34819908382841</v>
      </c>
      <c r="C31" s="11">
        <f t="shared" si="6"/>
        <v>119.55600000000001</v>
      </c>
      <c r="D31" s="72">
        <f t="shared" si="9"/>
        <v>136.47049770957102</v>
      </c>
      <c r="E31" s="73"/>
      <c r="F31" s="74"/>
      <c r="G31" s="11">
        <f t="shared" si="10"/>
        <v>297.362</v>
      </c>
      <c r="H31" s="13"/>
      <c r="I31" s="68">
        <f t="shared" si="7"/>
        <v>433.83249770957104</v>
      </c>
      <c r="J31" s="71">
        <f t="shared" si="8"/>
        <v>575.1871963353137</v>
      </c>
      <c r="K31" s="58"/>
      <c r="L31" s="45" t="s">
        <v>23</v>
      </c>
      <c r="M31" s="3"/>
      <c r="N31" s="3"/>
      <c r="O31" s="3"/>
      <c r="P31" s="45">
        <v>3</v>
      </c>
      <c r="Q31" s="58"/>
      <c r="R31" s="45"/>
      <c r="S31" s="3"/>
      <c r="T31" s="4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</row>
    <row r="32" spans="1:84" ht="12.75">
      <c r="A32" s="6">
        <f aca="true" t="shared" si="11" ref="A32:A40">A13</f>
        <v>7</v>
      </c>
      <c r="B32" s="9">
        <f t="shared" si="5"/>
        <v>48.34819908382841</v>
      </c>
      <c r="C32" s="11">
        <f t="shared" si="6"/>
        <v>119.32500000000002</v>
      </c>
      <c r="D32" s="72">
        <f t="shared" si="9"/>
        <v>184.81869679339943</v>
      </c>
      <c r="E32" s="73"/>
      <c r="F32" s="74"/>
      <c r="G32" s="11">
        <f t="shared" si="10"/>
        <v>416.687</v>
      </c>
      <c r="H32" s="13"/>
      <c r="I32" s="68">
        <f t="shared" si="7"/>
        <v>601.5056967933995</v>
      </c>
      <c r="J32" s="71">
        <f t="shared" si="8"/>
        <v>795.7343148694391</v>
      </c>
      <c r="K32" s="58"/>
      <c r="L32" s="45" t="s">
        <v>20</v>
      </c>
      <c r="M32" s="3"/>
      <c r="N32" s="3"/>
      <c r="O32" s="3"/>
      <c r="P32" s="45">
        <v>2</v>
      </c>
      <c r="Q32" s="58"/>
      <c r="R32" s="45"/>
      <c r="S32" s="3"/>
      <c r="T32" s="4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</row>
    <row r="33" spans="1:84" ht="12.75">
      <c r="A33" s="6">
        <f t="shared" si="11"/>
        <v>6</v>
      </c>
      <c r="B33" s="9">
        <f t="shared" si="5"/>
        <v>48.34819908382841</v>
      </c>
      <c r="C33" s="11">
        <f t="shared" si="6"/>
        <v>119.32500000000002</v>
      </c>
      <c r="D33" s="72">
        <f t="shared" si="9"/>
        <v>233.16689587722783</v>
      </c>
      <c r="E33" s="73"/>
      <c r="F33" s="74"/>
      <c r="G33" s="11">
        <f t="shared" si="10"/>
        <v>536.0120000000001</v>
      </c>
      <c r="H33" s="13"/>
      <c r="I33" s="68">
        <f t="shared" si="7"/>
        <v>769.1788958772279</v>
      </c>
      <c r="J33" s="71">
        <f t="shared" si="8"/>
        <v>1016.2814334035646</v>
      </c>
      <c r="K33" s="58"/>
      <c r="L33" s="45"/>
      <c r="M33" s="3"/>
      <c r="N33" s="3"/>
      <c r="O33" s="3"/>
      <c r="P33" s="3"/>
      <c r="Q33" s="58"/>
      <c r="R33" s="45"/>
      <c r="S33" s="3"/>
      <c r="T33" s="4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</row>
    <row r="34" spans="1:84" ht="12.75">
      <c r="A34" s="6">
        <f t="shared" si="11"/>
        <v>5</v>
      </c>
      <c r="B34" s="9">
        <f t="shared" si="5"/>
        <v>48.34819908382841</v>
      </c>
      <c r="C34" s="11">
        <f t="shared" si="6"/>
        <v>119.32500000000002</v>
      </c>
      <c r="D34" s="72">
        <f t="shared" si="9"/>
        <v>281.51509496105626</v>
      </c>
      <c r="E34" s="73"/>
      <c r="F34" s="74"/>
      <c r="G34" s="11">
        <f t="shared" si="10"/>
        <v>655.3370000000001</v>
      </c>
      <c r="H34" s="13"/>
      <c r="I34" s="68">
        <f t="shared" si="7"/>
        <v>936.8520949610563</v>
      </c>
      <c r="J34" s="71">
        <f t="shared" si="8"/>
        <v>1236.8285519376902</v>
      </c>
      <c r="K34" s="58"/>
      <c r="L34" s="45" t="s">
        <v>30</v>
      </c>
      <c r="M34" s="3"/>
      <c r="N34" s="3"/>
      <c r="O34" s="3"/>
      <c r="P34" s="3"/>
      <c r="Q34" s="58"/>
      <c r="R34" s="45"/>
      <c r="S34" s="3"/>
      <c r="T34" s="4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</row>
    <row r="35" spans="1:84" ht="12.75">
      <c r="A35" s="6">
        <f t="shared" si="11"/>
        <v>4</v>
      </c>
      <c r="B35" s="9">
        <f t="shared" si="5"/>
        <v>48.34819908382841</v>
      </c>
      <c r="C35" s="11">
        <f t="shared" si="6"/>
        <v>119.32500000000002</v>
      </c>
      <c r="D35" s="72">
        <f t="shared" si="9"/>
        <v>329.8632940448847</v>
      </c>
      <c r="E35" s="73"/>
      <c r="F35" s="74"/>
      <c r="G35" s="11">
        <f t="shared" si="10"/>
        <v>774.6620000000001</v>
      </c>
      <c r="H35" s="13"/>
      <c r="I35" s="68">
        <f t="shared" si="7"/>
        <v>1104.525294044885</v>
      </c>
      <c r="J35" s="71">
        <f t="shared" si="8"/>
        <v>1457.3756704718157</v>
      </c>
      <c r="K35" s="58"/>
      <c r="L35" s="45" t="s">
        <v>54</v>
      </c>
      <c r="M35" s="3"/>
      <c r="N35" s="3"/>
      <c r="O35" s="3"/>
      <c r="P35" s="3"/>
      <c r="Q35" s="58"/>
      <c r="R35" s="3"/>
      <c r="S35" s="3"/>
      <c r="T35" s="4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</row>
    <row r="36" spans="1:84" ht="12.75">
      <c r="A36" s="6">
        <f t="shared" si="11"/>
        <v>3</v>
      </c>
      <c r="B36" s="9">
        <f t="shared" si="5"/>
        <v>48.34819908382841</v>
      </c>
      <c r="C36" s="11">
        <f t="shared" si="6"/>
        <v>131.7</v>
      </c>
      <c r="D36" s="72">
        <f t="shared" si="9"/>
        <v>378.21149312871313</v>
      </c>
      <c r="E36" s="73"/>
      <c r="F36" s="74"/>
      <c r="G36" s="11">
        <f t="shared" si="10"/>
        <v>906.3620000000001</v>
      </c>
      <c r="H36" s="13"/>
      <c r="I36" s="68">
        <f t="shared" si="7"/>
        <v>1284.5734931287132</v>
      </c>
      <c r="J36" s="71">
        <f t="shared" si="8"/>
        <v>1692.7727890059411</v>
      </c>
      <c r="K36" s="58"/>
      <c r="L36" s="45" t="s">
        <v>31</v>
      </c>
      <c r="M36" s="3"/>
      <c r="N36" s="3"/>
      <c r="O36" s="3"/>
      <c r="P36" s="3"/>
      <c r="Q36" s="58"/>
      <c r="R36" s="3"/>
      <c r="S36" s="3"/>
      <c r="T36" s="4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</row>
    <row r="37" spans="1:84" ht="12.75">
      <c r="A37" s="6">
        <f t="shared" si="11"/>
        <v>2</v>
      </c>
      <c r="B37" s="9">
        <f t="shared" si="5"/>
        <v>48.34819908382841</v>
      </c>
      <c r="C37" s="11">
        <f t="shared" si="6"/>
        <v>131.7</v>
      </c>
      <c r="D37" s="72">
        <f t="shared" si="9"/>
        <v>426.55969221254156</v>
      </c>
      <c r="E37" s="73"/>
      <c r="F37" s="74"/>
      <c r="G37" s="11">
        <f t="shared" si="10"/>
        <v>1038.0620000000001</v>
      </c>
      <c r="H37" s="13"/>
      <c r="I37" s="68">
        <f t="shared" si="7"/>
        <v>1464.6216922125418</v>
      </c>
      <c r="J37" s="71">
        <f t="shared" si="8"/>
        <v>1928.1699075400666</v>
      </c>
      <c r="K37" s="58"/>
      <c r="L37" s="45" t="s">
        <v>32</v>
      </c>
      <c r="M37" s="3"/>
      <c r="N37" s="3"/>
      <c r="O37" s="3"/>
      <c r="P37" s="3"/>
      <c r="Q37" s="58"/>
      <c r="R37" s="3"/>
      <c r="S37" s="3"/>
      <c r="T37" s="4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</row>
    <row r="38" spans="1:84" ht="12.75">
      <c r="A38" s="6">
        <f t="shared" si="11"/>
        <v>1</v>
      </c>
      <c r="B38" s="9">
        <f t="shared" si="5"/>
        <v>39.28959590644373</v>
      </c>
      <c r="C38" s="11">
        <f t="shared" si="6"/>
        <v>105</v>
      </c>
      <c r="D38" s="72">
        <f t="shared" si="9"/>
        <v>465.84928811898527</v>
      </c>
      <c r="E38" s="73"/>
      <c r="F38" s="74"/>
      <c r="G38" s="11">
        <f t="shared" si="10"/>
        <v>1143.0620000000001</v>
      </c>
      <c r="H38" s="13"/>
      <c r="I38" s="68">
        <f t="shared" si="7"/>
        <v>1608.9112881189853</v>
      </c>
      <c r="J38" s="71">
        <f t="shared" si="8"/>
        <v>2117.0332609903767</v>
      </c>
      <c r="K38" s="58"/>
      <c r="L38" s="45" t="s">
        <v>33</v>
      </c>
      <c r="M38" s="3"/>
      <c r="N38" s="3"/>
      <c r="O38" s="3"/>
      <c r="P38" s="3"/>
      <c r="Q38" s="58"/>
      <c r="R38" s="3"/>
      <c r="S38" s="3"/>
      <c r="T38" s="4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</row>
    <row r="39" spans="1:84" ht="12.75">
      <c r="A39" s="6" t="str">
        <f t="shared" si="11"/>
        <v>P-2</v>
      </c>
      <c r="B39" s="9">
        <f t="shared" si="5"/>
        <v>0</v>
      </c>
      <c r="C39" s="11">
        <f t="shared" si="6"/>
        <v>0</v>
      </c>
      <c r="D39" s="72">
        <f t="shared" si="9"/>
        <v>465.84928811898527</v>
      </c>
      <c r="E39" s="73"/>
      <c r="F39" s="74"/>
      <c r="G39" s="11">
        <f t="shared" si="10"/>
        <v>1143.0620000000001</v>
      </c>
      <c r="H39" s="13"/>
      <c r="I39" s="68">
        <f t="shared" si="7"/>
        <v>1608.9112881189853</v>
      </c>
      <c r="J39" s="71">
        <f t="shared" si="8"/>
        <v>2117.0332609903767</v>
      </c>
      <c r="K39" s="58"/>
      <c r="L39" s="45" t="s">
        <v>34</v>
      </c>
      <c r="M39" s="58"/>
      <c r="N39" s="58"/>
      <c r="O39" s="58"/>
      <c r="P39" s="58"/>
      <c r="Q39" s="58"/>
      <c r="R39" s="3"/>
      <c r="S39" s="3"/>
      <c r="T39" s="4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</row>
    <row r="40" spans="1:84" ht="12.75">
      <c r="A40" s="6" t="str">
        <f t="shared" si="11"/>
        <v>P-3</v>
      </c>
      <c r="B40" s="9">
        <f t="shared" si="5"/>
        <v>15.715838362577491</v>
      </c>
      <c r="C40" s="11">
        <f t="shared" si="6"/>
        <v>65.55</v>
      </c>
      <c r="D40" s="72">
        <f t="shared" si="9"/>
        <v>481.56512648156274</v>
      </c>
      <c r="E40" s="73"/>
      <c r="F40" s="74"/>
      <c r="G40" s="11">
        <f t="shared" si="10"/>
        <v>1208.612</v>
      </c>
      <c r="H40" s="14"/>
      <c r="I40" s="68">
        <f t="shared" si="7"/>
        <v>1690.177126481563</v>
      </c>
      <c r="J40" s="71">
        <f t="shared" si="8"/>
        <v>2220.8386023705007</v>
      </c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</row>
    <row r="41" spans="1:84" ht="12.75">
      <c r="A41" s="57" t="s">
        <v>58</v>
      </c>
      <c r="B41" s="9">
        <f t="shared" si="5"/>
        <v>15.715838362577491</v>
      </c>
      <c r="C41" s="11">
        <f t="shared" si="6"/>
        <v>65.375</v>
      </c>
      <c r="D41" s="72">
        <f t="shared" si="9"/>
        <v>497.2809648441402</v>
      </c>
      <c r="E41" s="73"/>
      <c r="F41" s="74"/>
      <c r="G41" s="11">
        <f t="shared" si="10"/>
        <v>1273.987</v>
      </c>
      <c r="H41" s="58"/>
      <c r="I41" s="68">
        <f t="shared" si="7"/>
        <v>1771.2679648441404</v>
      </c>
      <c r="J41" s="71">
        <f t="shared" si="8"/>
        <v>2324.433943750624</v>
      </c>
      <c r="K41" s="2"/>
      <c r="L41" s="2"/>
      <c r="M41" s="2"/>
      <c r="N41" s="46"/>
      <c r="O41" s="58"/>
      <c r="P41" s="58"/>
      <c r="Q41" s="58"/>
      <c r="R41" s="58"/>
      <c r="S41" s="58"/>
      <c r="T41" s="58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</row>
    <row r="42" spans="1:84" ht="12.7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</row>
    <row r="43" spans="14:84" ht="12.75">
      <c r="N43" s="58"/>
      <c r="O43" s="58"/>
      <c r="P43" s="58"/>
      <c r="Q43" s="58"/>
      <c r="R43" s="58"/>
      <c r="S43" s="58"/>
      <c r="T43" s="58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</row>
    <row r="44" spans="14:84" ht="12.75">
      <c r="N44" s="58"/>
      <c r="O44" s="58"/>
      <c r="P44" s="58"/>
      <c r="Q44" s="58"/>
      <c r="R44" s="58"/>
      <c r="S44" s="58"/>
      <c r="T44" s="58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</row>
    <row r="45" spans="1:84" ht="12.75">
      <c r="A45" s="47" t="s">
        <v>25</v>
      </c>
      <c r="B45" s="47"/>
      <c r="C45" s="2"/>
      <c r="D45" s="2"/>
      <c r="E45" s="2"/>
      <c r="F45" s="2"/>
      <c r="G45" s="2"/>
      <c r="H45" s="2"/>
      <c r="I45" s="2"/>
      <c r="J45" s="2"/>
      <c r="K45" s="2"/>
      <c r="L45" s="2"/>
      <c r="M45" s="58"/>
      <c r="N45" s="58"/>
      <c r="O45" s="58"/>
      <c r="P45" s="58"/>
      <c r="Q45" s="58"/>
      <c r="R45" s="58"/>
      <c r="S45" s="58"/>
      <c r="T45" s="58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</row>
    <row r="46" spans="1:21" ht="12.75">
      <c r="A46" s="46" t="s">
        <v>26</v>
      </c>
      <c r="B46" s="46"/>
      <c r="C46" s="2"/>
      <c r="D46" s="2"/>
      <c r="E46" s="2"/>
      <c r="F46" s="2"/>
      <c r="G46" s="2">
        <v>4000</v>
      </c>
      <c r="H46" s="2"/>
      <c r="I46" s="16"/>
      <c r="J46" s="16" t="s">
        <v>27</v>
      </c>
      <c r="K46" s="2"/>
      <c r="M46" s="13">
        <f>SQRT(G47)</f>
        <v>21.04321722577218</v>
      </c>
      <c r="N46" s="58"/>
      <c r="O46" s="58"/>
      <c r="P46" s="58"/>
      <c r="Q46" s="58"/>
      <c r="R46" s="58"/>
      <c r="S46" s="58"/>
      <c r="T46" s="58"/>
      <c r="U46" s="58"/>
    </row>
    <row r="47" spans="1:21" ht="15">
      <c r="A47" s="46" t="s">
        <v>55</v>
      </c>
      <c r="B47" s="46"/>
      <c r="C47" s="2"/>
      <c r="D47" s="2"/>
      <c r="E47" s="2"/>
      <c r="F47" s="2"/>
      <c r="G47" s="48">
        <f>I41*1000/G46</f>
        <v>442.8169912110351</v>
      </c>
      <c r="H47" s="49"/>
      <c r="I47" s="16"/>
      <c r="J47" s="2"/>
      <c r="K47" s="2"/>
      <c r="L47" s="50"/>
      <c r="M47" s="58"/>
      <c r="N47" s="58"/>
      <c r="O47" s="58"/>
      <c r="P47" s="58"/>
      <c r="Q47" s="58"/>
      <c r="R47" s="58"/>
      <c r="S47" s="58"/>
      <c r="T47" s="58"/>
      <c r="U47" s="58"/>
    </row>
    <row r="48" spans="3:21" ht="12.75"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</row>
    <row r="49" spans="3:21" ht="12.75"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</row>
    <row r="50" spans="3:21" ht="12.75"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</row>
    <row r="51" spans="3:21" ht="12.75"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</row>
    <row r="52" spans="3:21" ht="12.75"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</row>
    <row r="53" spans="3:21" ht="12.75"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</row>
    <row r="54" spans="3:21" ht="12.75"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</row>
    <row r="55" spans="3:21" ht="12.75"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</row>
    <row r="56" spans="3:21" ht="12.75"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3:21" ht="12.75"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3:21" ht="12.75"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</row>
    <row r="59" spans="3:21" ht="12.75"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</row>
    <row r="60" spans="3:21" ht="12.75"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</row>
    <row r="61" spans="3:21" ht="12.75"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</row>
    <row r="62" spans="3:21" ht="12.75"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</row>
    <row r="63" spans="3:21" ht="12.75"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</row>
    <row r="64" spans="3:21" ht="12.75"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</row>
    <row r="65" spans="3:21" ht="12.75"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</row>
    <row r="66" spans="3:21" ht="12.75"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</row>
    <row r="67" spans="3:21" ht="12.75"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</row>
    <row r="68" spans="3:21" ht="12.75"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</row>
    <row r="69" spans="3:21" ht="12.75"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</row>
    <row r="70" spans="3:21" ht="12.75"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</row>
    <row r="71" spans="3:21" ht="12.75"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</row>
    <row r="72" spans="3:21" ht="12.75"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</row>
    <row r="73" spans="3:21" ht="12.75"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</row>
    <row r="74" spans="3:21" ht="12.75"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</row>
    <row r="75" spans="3:21" ht="12.75"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</row>
    <row r="76" spans="3:21" ht="12.75"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</row>
    <row r="77" spans="3:21" ht="12.75"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</row>
    <row r="78" spans="3:21" ht="12.75"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</row>
    <row r="79" spans="3:21" ht="12.75"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</row>
    <row r="80" spans="3:21" ht="12.75"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</row>
    <row r="81" spans="3:21" ht="12.75"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</row>
    <row r="82" spans="3:21" ht="12.75"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</row>
    <row r="83" spans="3:21" ht="12.75"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</row>
    <row r="84" spans="3:21" ht="12.75"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</row>
    <row r="85" spans="3:21" ht="12.75"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</row>
    <row r="86" spans="3:21" ht="12.75"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</row>
    <row r="87" spans="3:21" ht="12.75"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</row>
    <row r="88" spans="3:21" ht="12.75"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</row>
    <row r="89" spans="3:21" ht="12.75"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</row>
    <row r="90" spans="3:21" ht="12.75"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</row>
    <row r="91" spans="3:21" ht="12.75"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</row>
    <row r="92" spans="3:21" ht="12.75"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</row>
    <row r="93" spans="3:21" ht="12.75"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</row>
    <row r="94" spans="3:21" ht="12.75"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</row>
    <row r="95" spans="3:21" ht="12.75"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</row>
    <row r="96" spans="3:21" ht="12.75"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</row>
    <row r="97" spans="3:21" ht="12.75"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</row>
    <row r="98" spans="3:21" ht="12.75"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</row>
    <row r="99" spans="3:21" ht="12.75"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</row>
    <row r="100" spans="3:21" ht="12.75"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</row>
    <row r="101" spans="3:21" ht="12.75"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</row>
    <row r="102" spans="3:21" ht="12.75"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</row>
    <row r="103" spans="3:21" ht="12.75"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</row>
    <row r="104" spans="3:21" ht="12.75"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</row>
    <row r="105" spans="3:21" ht="12.75"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</row>
    <row r="106" spans="3:21" ht="12.75"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</row>
    <row r="107" spans="3:21" ht="12.75"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</row>
    <row r="108" spans="3:21" ht="12.75"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</row>
    <row r="109" spans="3:21" ht="12.75"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</row>
    <row r="110" spans="3:21" ht="12.75"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</row>
    <row r="111" spans="3:21" ht="12.75"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</row>
    <row r="112" spans="3:21" ht="12.75"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</row>
    <row r="113" spans="3:21" ht="12.75"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</row>
    <row r="114" spans="3:21" ht="12.75"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</row>
  </sheetData>
  <mergeCells count="19">
    <mergeCell ref="D29:F29"/>
    <mergeCell ref="D30:F30"/>
    <mergeCell ref="D31:F31"/>
    <mergeCell ref="D32:F32"/>
    <mergeCell ref="A8:A9"/>
    <mergeCell ref="D8:F8"/>
    <mergeCell ref="D9:F9"/>
    <mergeCell ref="D27:F27"/>
    <mergeCell ref="A27:A28"/>
    <mergeCell ref="D41:F41"/>
    <mergeCell ref="D28:F28"/>
    <mergeCell ref="D33:F33"/>
    <mergeCell ref="D34:F34"/>
    <mergeCell ref="D35:F35"/>
    <mergeCell ref="D36:F36"/>
    <mergeCell ref="D37:F37"/>
    <mergeCell ref="D38:F38"/>
    <mergeCell ref="D39:F39"/>
    <mergeCell ref="D40:F40"/>
  </mergeCells>
  <printOptions/>
  <pageMargins left="0.5" right="0.5" top="0.5" bottom="0.5" header="0.5" footer="0.5"/>
  <pageSetup fitToHeight="1" fitToWidth="1" horizontalDpi="600" verticalDpi="6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CF114"/>
  <sheetViews>
    <sheetView workbookViewId="0" topLeftCell="A1">
      <selection activeCell="G16" sqref="G16"/>
    </sheetView>
  </sheetViews>
  <sheetFormatPr defaultColWidth="9.140625" defaultRowHeight="12.75"/>
  <cols>
    <col min="1" max="2" width="6.8515625" style="0" customWidth="1"/>
    <col min="3" max="3" width="7.57421875" style="0" customWidth="1"/>
    <col min="4" max="4" width="3.7109375" style="0" customWidth="1"/>
    <col min="5" max="5" width="2.421875" style="0" customWidth="1"/>
    <col min="6" max="6" width="3.7109375" style="0" customWidth="1"/>
    <col min="7" max="7" width="15.421875" style="0" customWidth="1"/>
    <col min="8" max="8" width="6.00390625" style="0" hidden="1" customWidth="1"/>
    <col min="9" max="9" width="7.57421875" style="0" bestFit="1" customWidth="1"/>
    <col min="10" max="10" width="8.8515625" style="0" bestFit="1" customWidth="1"/>
    <col min="11" max="11" width="8.7109375" style="0" bestFit="1" customWidth="1"/>
    <col min="12" max="12" width="9.28125" style="0" bestFit="1" customWidth="1"/>
    <col min="13" max="13" width="7.140625" style="0" customWidth="1"/>
    <col min="14" max="14" width="6.00390625" style="0" bestFit="1" customWidth="1"/>
    <col min="15" max="15" width="6.28125" style="0" bestFit="1" customWidth="1"/>
    <col min="16" max="16" width="7.140625" style="0" bestFit="1" customWidth="1"/>
    <col min="17" max="17" width="7.57421875" style="0" bestFit="1" customWidth="1"/>
    <col min="18" max="18" width="6.00390625" style="0" bestFit="1" customWidth="1"/>
    <col min="19" max="19" width="5.28125" style="0" bestFit="1" customWidth="1"/>
    <col min="20" max="20" width="6.00390625" style="0" bestFit="1" customWidth="1"/>
  </cols>
  <sheetData>
    <row r="1" spans="1:84" ht="12.75">
      <c r="A1" s="15" t="s">
        <v>0</v>
      </c>
      <c r="B1" s="15"/>
      <c r="C1" s="1" t="s">
        <v>59</v>
      </c>
      <c r="D1" s="1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</row>
    <row r="2" spans="1:84" ht="12.75">
      <c r="A2" s="15" t="s">
        <v>24</v>
      </c>
      <c r="B2" s="15"/>
      <c r="C2" s="1"/>
      <c r="D2" s="16"/>
      <c r="E2" s="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</row>
    <row r="3" spans="1:84" ht="12.75">
      <c r="A3" s="15" t="s">
        <v>1</v>
      </c>
      <c r="B3" s="15"/>
      <c r="C3" s="1"/>
      <c r="D3" s="1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</row>
    <row r="4" spans="1:84" ht="12.75">
      <c r="A4" s="15" t="s">
        <v>2</v>
      </c>
      <c r="B4" s="15"/>
      <c r="C4" s="1"/>
      <c r="D4" s="16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</row>
    <row r="5" spans="1:84" ht="12.75">
      <c r="A5" s="15"/>
      <c r="B5" s="1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</row>
    <row r="6" spans="1:84" ht="12.75">
      <c r="A6" s="15" t="s">
        <v>3</v>
      </c>
      <c r="B6" s="15"/>
      <c r="C6" s="1"/>
      <c r="D6" s="1" t="s">
        <v>88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</row>
    <row r="7" spans="1:84" ht="12.75">
      <c r="A7" s="7"/>
      <c r="B7" s="7"/>
      <c r="C7" s="7"/>
      <c r="D7" s="18"/>
      <c r="E7" s="18"/>
      <c r="F7" s="18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</row>
    <row r="8" spans="1:84" ht="13.5">
      <c r="A8" s="78" t="s">
        <v>4</v>
      </c>
      <c r="B8" s="19" t="s">
        <v>28</v>
      </c>
      <c r="C8" s="20" t="s">
        <v>5</v>
      </c>
      <c r="D8" s="80" t="s">
        <v>10</v>
      </c>
      <c r="E8" s="80"/>
      <c r="F8" s="80"/>
      <c r="G8" s="20" t="s">
        <v>37</v>
      </c>
      <c r="H8" s="21"/>
      <c r="I8" s="21" t="s">
        <v>38</v>
      </c>
      <c r="J8" s="22" t="s">
        <v>11</v>
      </c>
      <c r="K8" s="23" t="s">
        <v>7</v>
      </c>
      <c r="L8" s="24" t="s">
        <v>9</v>
      </c>
      <c r="M8" s="21" t="s">
        <v>14</v>
      </c>
      <c r="N8" s="25" t="s">
        <v>39</v>
      </c>
      <c r="O8" s="25" t="s">
        <v>40</v>
      </c>
      <c r="P8" s="20" t="s">
        <v>41</v>
      </c>
      <c r="Q8" s="20" t="s">
        <v>42</v>
      </c>
      <c r="R8" s="21" t="s">
        <v>43</v>
      </c>
      <c r="S8" s="20" t="s">
        <v>18</v>
      </c>
      <c r="T8" s="20" t="s">
        <v>44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</row>
    <row r="9" spans="1:84" ht="15" thickBot="1">
      <c r="A9" s="79"/>
      <c r="B9" s="26" t="s">
        <v>29</v>
      </c>
      <c r="C9" s="27" t="s">
        <v>17</v>
      </c>
      <c r="D9" s="76" t="s">
        <v>8</v>
      </c>
      <c r="E9" s="76"/>
      <c r="F9" s="76"/>
      <c r="G9" s="27" t="s">
        <v>45</v>
      </c>
      <c r="H9" s="28"/>
      <c r="I9" s="29" t="s">
        <v>19</v>
      </c>
      <c r="J9" s="30" t="s">
        <v>46</v>
      </c>
      <c r="K9" s="31" t="s">
        <v>12</v>
      </c>
      <c r="L9" s="32" t="s">
        <v>46</v>
      </c>
      <c r="M9" s="28" t="s">
        <v>15</v>
      </c>
      <c r="N9" s="33" t="s">
        <v>16</v>
      </c>
      <c r="O9" s="33" t="s">
        <v>16</v>
      </c>
      <c r="P9" s="27" t="s">
        <v>16</v>
      </c>
      <c r="Q9" s="27" t="s">
        <v>16</v>
      </c>
      <c r="R9" s="28" t="s">
        <v>16</v>
      </c>
      <c r="S9" s="27" t="s">
        <v>6</v>
      </c>
      <c r="T9" s="27" t="s">
        <v>16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</row>
    <row r="10" spans="1:84" ht="13.5" thickTop="1">
      <c r="A10" s="59" t="s">
        <v>13</v>
      </c>
      <c r="B10" s="59" t="s">
        <v>13</v>
      </c>
      <c r="C10" s="59">
        <v>0</v>
      </c>
      <c r="D10" s="59">
        <v>0</v>
      </c>
      <c r="E10" s="59"/>
      <c r="F10" s="59">
        <v>0</v>
      </c>
      <c r="G10" s="59">
        <v>0</v>
      </c>
      <c r="H10" s="59"/>
      <c r="I10" s="59">
        <v>0</v>
      </c>
      <c r="J10" s="59">
        <v>0</v>
      </c>
      <c r="K10" s="60">
        <f aca="true" t="shared" si="0" ref="K10:K22">IF(G10*I10&gt;=400,IF(B10="Roof",0,IF(0.25+15/SQRT(G10*I10)&lt;0.4,0.4,0.25+15/SQRT(G10*I10))),0)</f>
        <v>0</v>
      </c>
      <c r="L10" s="61">
        <f aca="true" t="shared" si="1" ref="L10:L22">IF(K10&gt;0,J10*K10,J10)</f>
        <v>0</v>
      </c>
      <c r="M10" s="59">
        <v>0</v>
      </c>
      <c r="N10" s="59">
        <f aca="true" t="shared" si="2" ref="N10:N22">0.15*M10/12*G10</f>
        <v>0</v>
      </c>
      <c r="O10" s="59"/>
      <c r="P10" s="59"/>
      <c r="Q10" s="59">
        <v>0</v>
      </c>
      <c r="R10" s="59">
        <f aca="true" t="shared" si="3" ref="R10:R22">0.15*D10*F10/144*C10</f>
        <v>0</v>
      </c>
      <c r="S10" s="59">
        <v>0</v>
      </c>
      <c r="T10" s="59">
        <f aca="true" t="shared" si="4" ref="T10:T22">S10*G10/1000</f>
        <v>0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</row>
    <row r="11" spans="1:84" ht="12.75">
      <c r="A11" s="62" t="s">
        <v>35</v>
      </c>
      <c r="B11" s="62" t="s">
        <v>36</v>
      </c>
      <c r="C11" s="62">
        <v>0</v>
      </c>
      <c r="D11" s="62">
        <v>0</v>
      </c>
      <c r="E11" s="62"/>
      <c r="F11" s="62">
        <v>0</v>
      </c>
      <c r="G11" s="62">
        <v>0</v>
      </c>
      <c r="H11" s="62"/>
      <c r="I11" s="62">
        <v>0</v>
      </c>
      <c r="J11" s="62">
        <v>0</v>
      </c>
      <c r="K11" s="63">
        <f t="shared" si="0"/>
        <v>0</v>
      </c>
      <c r="L11" s="64">
        <f t="shared" si="1"/>
        <v>0</v>
      </c>
      <c r="M11" s="62">
        <v>0</v>
      </c>
      <c r="N11" s="62">
        <f t="shared" si="2"/>
        <v>0</v>
      </c>
      <c r="O11" s="62"/>
      <c r="P11" s="62"/>
      <c r="Q11" s="62">
        <v>0</v>
      </c>
      <c r="R11" s="62">
        <f t="shared" si="3"/>
        <v>0</v>
      </c>
      <c r="S11" s="62">
        <v>0</v>
      </c>
      <c r="T11" s="62">
        <f t="shared" si="4"/>
        <v>0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</row>
    <row r="12" spans="1:84" ht="12.75">
      <c r="A12" s="6">
        <v>8</v>
      </c>
      <c r="B12" s="6" t="s">
        <v>36</v>
      </c>
      <c r="C12" s="6">
        <v>14.66</v>
      </c>
      <c r="D12" s="6">
        <v>14</v>
      </c>
      <c r="E12" s="6"/>
      <c r="F12" s="6">
        <v>24</v>
      </c>
      <c r="G12" s="8">
        <v>220</v>
      </c>
      <c r="H12" s="6"/>
      <c r="I12" s="6">
        <v>3</v>
      </c>
      <c r="J12" s="6">
        <v>100</v>
      </c>
      <c r="K12" s="9">
        <f t="shared" si="0"/>
        <v>0.8338742081211422</v>
      </c>
      <c r="L12" s="10">
        <f t="shared" si="1"/>
        <v>83.38742081211421</v>
      </c>
      <c r="M12" s="6">
        <v>7</v>
      </c>
      <c r="N12" s="6">
        <f t="shared" si="2"/>
        <v>19.250000000000004</v>
      </c>
      <c r="O12" s="6"/>
      <c r="P12" s="6"/>
      <c r="Q12" s="6">
        <v>8</v>
      </c>
      <c r="R12" s="6">
        <f t="shared" si="3"/>
        <v>5.131</v>
      </c>
      <c r="S12" s="6">
        <v>20</v>
      </c>
      <c r="T12" s="6">
        <f t="shared" si="4"/>
        <v>4.4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</row>
    <row r="13" spans="1:84" ht="12.75">
      <c r="A13" s="6">
        <v>7</v>
      </c>
      <c r="B13" s="6" t="s">
        <v>36</v>
      </c>
      <c r="C13" s="6">
        <v>14</v>
      </c>
      <c r="D13" s="6">
        <v>14</v>
      </c>
      <c r="E13" s="6"/>
      <c r="F13" s="6">
        <v>24</v>
      </c>
      <c r="G13" s="8">
        <v>220</v>
      </c>
      <c r="H13" s="6"/>
      <c r="I13" s="6">
        <v>3</v>
      </c>
      <c r="J13" s="6">
        <v>80</v>
      </c>
      <c r="K13" s="9">
        <f t="shared" si="0"/>
        <v>0.8338742081211422</v>
      </c>
      <c r="L13" s="10">
        <f t="shared" si="1"/>
        <v>66.70993664969137</v>
      </c>
      <c r="M13" s="6">
        <v>7</v>
      </c>
      <c r="N13" s="6">
        <f t="shared" si="2"/>
        <v>19.250000000000004</v>
      </c>
      <c r="O13" s="6"/>
      <c r="P13" s="6"/>
      <c r="Q13" s="6">
        <v>8</v>
      </c>
      <c r="R13" s="6">
        <f t="shared" si="3"/>
        <v>4.9</v>
      </c>
      <c r="S13" s="6">
        <v>20</v>
      </c>
      <c r="T13" s="6">
        <f t="shared" si="4"/>
        <v>4.4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</row>
    <row r="14" spans="1:84" ht="12.75">
      <c r="A14" s="6">
        <v>6</v>
      </c>
      <c r="B14" s="6" t="s">
        <v>36</v>
      </c>
      <c r="C14" s="6">
        <v>14</v>
      </c>
      <c r="D14" s="6">
        <v>14</v>
      </c>
      <c r="E14" s="6"/>
      <c r="F14" s="6">
        <v>24</v>
      </c>
      <c r="G14" s="8">
        <v>220</v>
      </c>
      <c r="H14" s="6"/>
      <c r="I14" s="6">
        <v>3</v>
      </c>
      <c r="J14" s="6">
        <v>80</v>
      </c>
      <c r="K14" s="9">
        <f t="shared" si="0"/>
        <v>0.8338742081211422</v>
      </c>
      <c r="L14" s="10">
        <f t="shared" si="1"/>
        <v>66.70993664969137</v>
      </c>
      <c r="M14" s="6">
        <v>7</v>
      </c>
      <c r="N14" s="6">
        <f t="shared" si="2"/>
        <v>19.250000000000004</v>
      </c>
      <c r="O14" s="6"/>
      <c r="P14" s="6"/>
      <c r="Q14" s="6">
        <v>8</v>
      </c>
      <c r="R14" s="6">
        <f t="shared" si="3"/>
        <v>4.9</v>
      </c>
      <c r="S14" s="6">
        <v>20</v>
      </c>
      <c r="T14" s="6">
        <f t="shared" si="4"/>
        <v>4.4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</row>
    <row r="15" spans="1:84" ht="12.75">
      <c r="A15" s="6">
        <v>5</v>
      </c>
      <c r="B15" s="6" t="s">
        <v>36</v>
      </c>
      <c r="C15" s="6">
        <v>14</v>
      </c>
      <c r="D15" s="6">
        <v>14</v>
      </c>
      <c r="E15" s="6"/>
      <c r="F15" s="6">
        <v>24</v>
      </c>
      <c r="G15" s="8">
        <v>220</v>
      </c>
      <c r="H15" s="6"/>
      <c r="I15" s="6">
        <v>3</v>
      </c>
      <c r="J15" s="6">
        <v>80</v>
      </c>
      <c r="K15" s="9">
        <f t="shared" si="0"/>
        <v>0.8338742081211422</v>
      </c>
      <c r="L15" s="10">
        <f t="shared" si="1"/>
        <v>66.70993664969137</v>
      </c>
      <c r="M15" s="6">
        <v>7</v>
      </c>
      <c r="N15" s="6">
        <f t="shared" si="2"/>
        <v>19.250000000000004</v>
      </c>
      <c r="O15" s="6"/>
      <c r="P15" s="6"/>
      <c r="Q15" s="6">
        <v>8</v>
      </c>
      <c r="R15" s="6">
        <f t="shared" si="3"/>
        <v>4.9</v>
      </c>
      <c r="S15" s="6">
        <v>20</v>
      </c>
      <c r="T15" s="6">
        <f t="shared" si="4"/>
        <v>4.4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</row>
    <row r="16" spans="1:84" ht="12.75">
      <c r="A16" s="6">
        <v>4</v>
      </c>
      <c r="B16" s="6" t="s">
        <v>36</v>
      </c>
      <c r="C16" s="6">
        <v>14</v>
      </c>
      <c r="D16" s="6">
        <v>14</v>
      </c>
      <c r="E16" s="6"/>
      <c r="F16" s="6">
        <v>24</v>
      </c>
      <c r="G16" s="8">
        <v>220</v>
      </c>
      <c r="H16" s="6"/>
      <c r="I16" s="6">
        <v>3</v>
      </c>
      <c r="J16" s="6">
        <v>80</v>
      </c>
      <c r="K16" s="9">
        <f t="shared" si="0"/>
        <v>0.8338742081211422</v>
      </c>
      <c r="L16" s="10">
        <f t="shared" si="1"/>
        <v>66.70993664969137</v>
      </c>
      <c r="M16" s="6">
        <v>7</v>
      </c>
      <c r="N16" s="6">
        <f t="shared" si="2"/>
        <v>19.250000000000004</v>
      </c>
      <c r="O16" s="6"/>
      <c r="P16" s="6"/>
      <c r="Q16" s="6">
        <v>8</v>
      </c>
      <c r="R16" s="6">
        <f t="shared" si="3"/>
        <v>4.9</v>
      </c>
      <c r="S16" s="6">
        <v>20</v>
      </c>
      <c r="T16" s="6">
        <f t="shared" si="4"/>
        <v>4.4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</row>
    <row r="17" spans="1:84" ht="12.75">
      <c r="A17" s="6">
        <v>3</v>
      </c>
      <c r="B17" s="6" t="s">
        <v>36</v>
      </c>
      <c r="C17" s="6">
        <v>14</v>
      </c>
      <c r="D17" s="6">
        <v>14</v>
      </c>
      <c r="E17" s="6"/>
      <c r="F17" s="6">
        <v>24</v>
      </c>
      <c r="G17" s="8">
        <v>220</v>
      </c>
      <c r="H17" s="6"/>
      <c r="I17" s="6">
        <v>3</v>
      </c>
      <c r="J17" s="6">
        <v>80</v>
      </c>
      <c r="K17" s="9">
        <f t="shared" si="0"/>
        <v>0.8338742081211422</v>
      </c>
      <c r="L17" s="10">
        <f t="shared" si="1"/>
        <v>66.70993664969137</v>
      </c>
      <c r="M17" s="6">
        <v>8</v>
      </c>
      <c r="N17" s="6">
        <f t="shared" si="2"/>
        <v>21.999999999999996</v>
      </c>
      <c r="O17" s="6"/>
      <c r="P17" s="6"/>
      <c r="Q17" s="6">
        <v>8</v>
      </c>
      <c r="R17" s="6">
        <f t="shared" si="3"/>
        <v>4.9</v>
      </c>
      <c r="S17" s="6">
        <v>20</v>
      </c>
      <c r="T17" s="6">
        <f t="shared" si="4"/>
        <v>4.4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</row>
    <row r="18" spans="1:84" ht="12.75">
      <c r="A18" s="6">
        <v>2</v>
      </c>
      <c r="B18" s="6" t="s">
        <v>36</v>
      </c>
      <c r="C18" s="6">
        <v>14</v>
      </c>
      <c r="D18" s="6">
        <v>14</v>
      </c>
      <c r="E18" s="6"/>
      <c r="F18" s="6">
        <v>24</v>
      </c>
      <c r="G18" s="8">
        <v>220</v>
      </c>
      <c r="H18" s="6"/>
      <c r="I18" s="6">
        <v>3</v>
      </c>
      <c r="J18" s="6">
        <v>80</v>
      </c>
      <c r="K18" s="9">
        <f t="shared" si="0"/>
        <v>0.8338742081211422</v>
      </c>
      <c r="L18" s="10">
        <f t="shared" si="1"/>
        <v>66.70993664969137</v>
      </c>
      <c r="M18" s="6">
        <v>8</v>
      </c>
      <c r="N18" s="6">
        <f t="shared" si="2"/>
        <v>21.999999999999996</v>
      </c>
      <c r="O18" s="6"/>
      <c r="P18" s="6"/>
      <c r="Q18" s="6">
        <v>8</v>
      </c>
      <c r="R18" s="6">
        <f t="shared" si="3"/>
        <v>4.9</v>
      </c>
      <c r="S18" s="6">
        <v>20</v>
      </c>
      <c r="T18" s="6">
        <f t="shared" si="4"/>
        <v>4.4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</row>
    <row r="19" spans="1:84" ht="12.75">
      <c r="A19" s="6">
        <v>1</v>
      </c>
      <c r="B19" s="6" t="s">
        <v>36</v>
      </c>
      <c r="C19" s="6">
        <v>20</v>
      </c>
      <c r="D19" s="6">
        <v>14</v>
      </c>
      <c r="E19" s="6"/>
      <c r="F19" s="6">
        <v>24</v>
      </c>
      <c r="G19" s="8">
        <v>220</v>
      </c>
      <c r="H19" s="6"/>
      <c r="I19" s="6">
        <v>3</v>
      </c>
      <c r="J19" s="6">
        <v>100</v>
      </c>
      <c r="K19" s="9">
        <f t="shared" si="0"/>
        <v>0.8338742081211422</v>
      </c>
      <c r="L19" s="10">
        <f t="shared" si="1"/>
        <v>83.38742081211421</v>
      </c>
      <c r="M19" s="6">
        <v>8</v>
      </c>
      <c r="N19" s="6">
        <f t="shared" si="2"/>
        <v>21.999999999999996</v>
      </c>
      <c r="O19" s="6"/>
      <c r="P19" s="6"/>
      <c r="Q19" s="6">
        <v>8</v>
      </c>
      <c r="R19" s="6">
        <f t="shared" si="3"/>
        <v>7.000000000000001</v>
      </c>
      <c r="S19" s="6">
        <v>20</v>
      </c>
      <c r="T19" s="6">
        <f t="shared" si="4"/>
        <v>4.4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</row>
    <row r="20" spans="1:84" ht="12.75">
      <c r="A20" s="62" t="s">
        <v>56</v>
      </c>
      <c r="B20" s="62" t="s">
        <v>36</v>
      </c>
      <c r="C20" s="62">
        <v>0</v>
      </c>
      <c r="D20" s="62">
        <v>0</v>
      </c>
      <c r="E20" s="62"/>
      <c r="F20" s="62">
        <v>0</v>
      </c>
      <c r="G20" s="62">
        <v>0</v>
      </c>
      <c r="H20" s="62"/>
      <c r="I20" s="62">
        <v>0</v>
      </c>
      <c r="J20" s="62">
        <v>0</v>
      </c>
      <c r="K20" s="63">
        <f t="shared" si="0"/>
        <v>0</v>
      </c>
      <c r="L20" s="64">
        <f t="shared" si="1"/>
        <v>0</v>
      </c>
      <c r="M20" s="62">
        <v>0</v>
      </c>
      <c r="N20" s="62">
        <f t="shared" si="2"/>
        <v>0</v>
      </c>
      <c r="O20" s="62"/>
      <c r="P20" s="62"/>
      <c r="Q20" s="62">
        <v>0</v>
      </c>
      <c r="R20" s="62">
        <f t="shared" si="3"/>
        <v>0</v>
      </c>
      <c r="S20" s="62">
        <v>0</v>
      </c>
      <c r="T20" s="62">
        <f t="shared" si="4"/>
        <v>0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</row>
    <row r="21" spans="1:84" ht="12.75">
      <c r="A21" s="8" t="s">
        <v>57</v>
      </c>
      <c r="B21" s="8" t="s">
        <v>36</v>
      </c>
      <c r="C21" s="8">
        <v>10.5</v>
      </c>
      <c r="D21" s="8">
        <v>14</v>
      </c>
      <c r="E21" s="8"/>
      <c r="F21" s="8">
        <v>24</v>
      </c>
      <c r="G21" s="8">
        <v>220</v>
      </c>
      <c r="H21" s="8"/>
      <c r="I21" s="8">
        <v>3</v>
      </c>
      <c r="J21" s="8">
        <v>40</v>
      </c>
      <c r="K21" s="55">
        <f t="shared" si="0"/>
        <v>0.8338742081211422</v>
      </c>
      <c r="L21" s="56">
        <f t="shared" si="1"/>
        <v>33.354968324845686</v>
      </c>
      <c r="M21" s="8">
        <v>5</v>
      </c>
      <c r="N21" s="8">
        <f t="shared" si="2"/>
        <v>13.75</v>
      </c>
      <c r="O21" s="8"/>
      <c r="P21" s="8"/>
      <c r="Q21" s="8">
        <v>0</v>
      </c>
      <c r="R21" s="8">
        <f t="shared" si="3"/>
        <v>3.6750000000000003</v>
      </c>
      <c r="S21" s="8">
        <v>20</v>
      </c>
      <c r="T21" s="8">
        <f t="shared" si="4"/>
        <v>4.4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</row>
    <row r="22" spans="1:84" ht="12.75">
      <c r="A22" s="8" t="s">
        <v>58</v>
      </c>
      <c r="B22" s="8" t="s">
        <v>36</v>
      </c>
      <c r="C22" s="8">
        <v>10</v>
      </c>
      <c r="D22" s="8">
        <v>14</v>
      </c>
      <c r="E22" s="8"/>
      <c r="F22" s="8">
        <v>24</v>
      </c>
      <c r="G22" s="8">
        <v>220</v>
      </c>
      <c r="H22" s="8"/>
      <c r="I22" s="8">
        <v>3</v>
      </c>
      <c r="J22" s="8">
        <v>40</v>
      </c>
      <c r="K22" s="55">
        <f t="shared" si="0"/>
        <v>0.8338742081211422</v>
      </c>
      <c r="L22" s="56">
        <f t="shared" si="1"/>
        <v>33.354968324845686</v>
      </c>
      <c r="M22" s="8">
        <v>5</v>
      </c>
      <c r="N22" s="8">
        <f t="shared" si="2"/>
        <v>13.75</v>
      </c>
      <c r="O22" s="8"/>
      <c r="P22" s="8"/>
      <c r="Q22" s="8">
        <v>0</v>
      </c>
      <c r="R22" s="8">
        <f t="shared" si="3"/>
        <v>3.5000000000000004</v>
      </c>
      <c r="S22" s="8">
        <v>20</v>
      </c>
      <c r="T22" s="8">
        <f t="shared" si="4"/>
        <v>4.4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</row>
    <row r="23" spans="1:84" ht="12.7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</row>
    <row r="24" spans="21:84" ht="12.75"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</row>
    <row r="25" spans="21:84" ht="12.75"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</row>
    <row r="26" spans="21:84" ht="12.75"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</row>
    <row r="27" spans="1:84" ht="13.5">
      <c r="A27" s="84" t="s">
        <v>4</v>
      </c>
      <c r="B27" s="21" t="s">
        <v>47</v>
      </c>
      <c r="C27" s="35" t="s">
        <v>48</v>
      </c>
      <c r="D27" s="81" t="s">
        <v>49</v>
      </c>
      <c r="E27" s="82"/>
      <c r="F27" s="83"/>
      <c r="G27" s="38" t="s">
        <v>50</v>
      </c>
      <c r="H27" s="36"/>
      <c r="I27" s="37" t="s">
        <v>51</v>
      </c>
      <c r="J27" s="39" t="s">
        <v>52</v>
      </c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</row>
    <row r="28" spans="1:84" ht="13.5" thickBot="1">
      <c r="A28" s="85"/>
      <c r="B28" s="28" t="s">
        <v>16</v>
      </c>
      <c r="C28" s="41" t="s">
        <v>16</v>
      </c>
      <c r="D28" s="75" t="s">
        <v>16</v>
      </c>
      <c r="E28" s="76"/>
      <c r="F28" s="77"/>
      <c r="G28" s="43" t="s">
        <v>16</v>
      </c>
      <c r="H28" s="28"/>
      <c r="I28" s="42" t="s">
        <v>16</v>
      </c>
      <c r="J28" s="27" t="s">
        <v>16</v>
      </c>
      <c r="K28" s="58"/>
      <c r="L28" s="45" t="s">
        <v>53</v>
      </c>
      <c r="M28" s="2"/>
      <c r="N28" s="2"/>
      <c r="O28" s="2"/>
      <c r="P28" s="2"/>
      <c r="Q28" s="58"/>
      <c r="R28" s="2"/>
      <c r="S28" s="2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</row>
    <row r="29" spans="1:84" ht="13.5" thickTop="1">
      <c r="A29" s="5" t="s">
        <v>13</v>
      </c>
      <c r="B29" s="51">
        <f aca="true" t="shared" si="5" ref="B29:B41">L10*G10/1000</f>
        <v>0</v>
      </c>
      <c r="C29" s="52">
        <f aca="true" t="shared" si="6" ref="C29:C41">(N10+O10+P10+Q10+R10+T10)</f>
        <v>0</v>
      </c>
      <c r="D29" s="86">
        <f>B29</f>
        <v>0</v>
      </c>
      <c r="E29" s="87"/>
      <c r="F29" s="87"/>
      <c r="G29" s="52">
        <f>C29</f>
        <v>0</v>
      </c>
      <c r="H29" s="54"/>
      <c r="I29" s="69">
        <f aca="true" t="shared" si="7" ref="I29:I41">D29+G29</f>
        <v>0</v>
      </c>
      <c r="J29" s="70">
        <f aca="true" t="shared" si="8" ref="J29:J41">1.2*G29+1.6*D29</f>
        <v>0</v>
      </c>
      <c r="K29" s="58"/>
      <c r="L29" s="45" t="s">
        <v>21</v>
      </c>
      <c r="M29" s="3"/>
      <c r="N29" s="3"/>
      <c r="O29" s="3"/>
      <c r="P29" s="45">
        <v>4</v>
      </c>
      <c r="Q29" s="58"/>
      <c r="R29" s="3"/>
      <c r="S29" s="3"/>
      <c r="T29" s="4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</row>
    <row r="30" spans="1:84" ht="12.75">
      <c r="A30" s="6" t="s">
        <v>35</v>
      </c>
      <c r="B30" s="9">
        <f t="shared" si="5"/>
        <v>0</v>
      </c>
      <c r="C30" s="11">
        <f t="shared" si="6"/>
        <v>0</v>
      </c>
      <c r="D30" s="72">
        <f aca="true" t="shared" si="9" ref="D30:D41">D29+B30</f>
        <v>0</v>
      </c>
      <c r="E30" s="73"/>
      <c r="F30" s="74"/>
      <c r="G30" s="11">
        <f aca="true" t="shared" si="10" ref="G30:G41">G29+C30</f>
        <v>0</v>
      </c>
      <c r="H30" s="13"/>
      <c r="I30" s="68">
        <f t="shared" si="7"/>
        <v>0</v>
      </c>
      <c r="J30" s="71">
        <f t="shared" si="8"/>
        <v>0</v>
      </c>
      <c r="K30" s="58"/>
      <c r="L30" s="45" t="s">
        <v>22</v>
      </c>
      <c r="M30" s="3"/>
      <c r="N30" s="3"/>
      <c r="O30" s="3"/>
      <c r="P30" s="45">
        <v>4</v>
      </c>
      <c r="Q30" s="58"/>
      <c r="R30" s="45"/>
      <c r="S30" s="3"/>
      <c r="T30" s="4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</row>
    <row r="31" spans="1:84" ht="12.75">
      <c r="A31" s="6">
        <v>9</v>
      </c>
      <c r="B31" s="9">
        <f t="shared" si="5"/>
        <v>18.345232578665126</v>
      </c>
      <c r="C31" s="11">
        <f t="shared" si="6"/>
        <v>36.781</v>
      </c>
      <c r="D31" s="72">
        <f t="shared" si="9"/>
        <v>18.345232578665126</v>
      </c>
      <c r="E31" s="73"/>
      <c r="F31" s="74"/>
      <c r="G31" s="11">
        <f t="shared" si="10"/>
        <v>36.781</v>
      </c>
      <c r="H31" s="13"/>
      <c r="I31" s="68">
        <f t="shared" si="7"/>
        <v>55.126232578665125</v>
      </c>
      <c r="J31" s="71">
        <f t="shared" si="8"/>
        <v>73.4895721258642</v>
      </c>
      <c r="K31" s="58"/>
      <c r="L31" s="45" t="s">
        <v>23</v>
      </c>
      <c r="M31" s="3"/>
      <c r="N31" s="3"/>
      <c r="O31" s="3"/>
      <c r="P31" s="45">
        <v>3</v>
      </c>
      <c r="Q31" s="58"/>
      <c r="R31" s="45"/>
      <c r="S31" s="3"/>
      <c r="T31" s="4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</row>
    <row r="32" spans="1:84" ht="12.75">
      <c r="A32" s="6">
        <f aca="true" t="shared" si="11" ref="A32:A40">A13</f>
        <v>7</v>
      </c>
      <c r="B32" s="9">
        <f t="shared" si="5"/>
        <v>14.676186062932102</v>
      </c>
      <c r="C32" s="11">
        <f t="shared" si="6"/>
        <v>36.550000000000004</v>
      </c>
      <c r="D32" s="72">
        <f t="shared" si="9"/>
        <v>33.02141864159723</v>
      </c>
      <c r="E32" s="73"/>
      <c r="F32" s="74"/>
      <c r="G32" s="11">
        <f t="shared" si="10"/>
        <v>73.331</v>
      </c>
      <c r="H32" s="13"/>
      <c r="I32" s="68">
        <f t="shared" si="7"/>
        <v>106.35241864159724</v>
      </c>
      <c r="J32" s="71">
        <f t="shared" si="8"/>
        <v>140.83146982655558</v>
      </c>
      <c r="K32" s="58"/>
      <c r="L32" s="45" t="s">
        <v>20</v>
      </c>
      <c r="M32" s="3"/>
      <c r="N32" s="3"/>
      <c r="O32" s="3"/>
      <c r="P32" s="45">
        <v>2</v>
      </c>
      <c r="Q32" s="58"/>
      <c r="R32" s="45"/>
      <c r="S32" s="3"/>
      <c r="T32" s="4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</row>
    <row r="33" spans="1:84" ht="12.75">
      <c r="A33" s="6">
        <f t="shared" si="11"/>
        <v>6</v>
      </c>
      <c r="B33" s="9">
        <f t="shared" si="5"/>
        <v>14.676186062932102</v>
      </c>
      <c r="C33" s="11">
        <f t="shared" si="6"/>
        <v>36.550000000000004</v>
      </c>
      <c r="D33" s="72">
        <f t="shared" si="9"/>
        <v>47.69760470452933</v>
      </c>
      <c r="E33" s="73"/>
      <c r="F33" s="74"/>
      <c r="G33" s="11">
        <f t="shared" si="10"/>
        <v>109.881</v>
      </c>
      <c r="H33" s="13"/>
      <c r="I33" s="68">
        <f t="shared" si="7"/>
        <v>157.57860470452934</v>
      </c>
      <c r="J33" s="71">
        <f t="shared" si="8"/>
        <v>208.17336752724694</v>
      </c>
      <c r="K33" s="58"/>
      <c r="L33" s="45"/>
      <c r="M33" s="3"/>
      <c r="N33" s="3"/>
      <c r="O33" s="3"/>
      <c r="P33" s="3"/>
      <c r="Q33" s="58"/>
      <c r="R33" s="45"/>
      <c r="S33" s="3"/>
      <c r="T33" s="4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</row>
    <row r="34" spans="1:84" ht="12.75">
      <c r="A34" s="6">
        <f t="shared" si="11"/>
        <v>5</v>
      </c>
      <c r="B34" s="9">
        <f t="shared" si="5"/>
        <v>14.676186062932102</v>
      </c>
      <c r="C34" s="11">
        <f t="shared" si="6"/>
        <v>36.550000000000004</v>
      </c>
      <c r="D34" s="72">
        <f t="shared" si="9"/>
        <v>62.373790767461436</v>
      </c>
      <c r="E34" s="73"/>
      <c r="F34" s="74"/>
      <c r="G34" s="11">
        <f t="shared" si="10"/>
        <v>146.431</v>
      </c>
      <c r="H34" s="13"/>
      <c r="I34" s="68">
        <f t="shared" si="7"/>
        <v>208.80479076746144</v>
      </c>
      <c r="J34" s="71">
        <f t="shared" si="8"/>
        <v>275.51526522793836</v>
      </c>
      <c r="K34" s="58"/>
      <c r="L34" s="45" t="s">
        <v>30</v>
      </c>
      <c r="M34" s="3"/>
      <c r="N34" s="3"/>
      <c r="O34" s="3"/>
      <c r="P34" s="3"/>
      <c r="Q34" s="58"/>
      <c r="R34" s="45"/>
      <c r="S34" s="3"/>
      <c r="T34" s="4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</row>
    <row r="35" spans="1:84" ht="12.75">
      <c r="A35" s="6">
        <f t="shared" si="11"/>
        <v>4</v>
      </c>
      <c r="B35" s="9">
        <f t="shared" si="5"/>
        <v>14.676186062932102</v>
      </c>
      <c r="C35" s="11">
        <f t="shared" si="6"/>
        <v>36.550000000000004</v>
      </c>
      <c r="D35" s="72">
        <f t="shared" si="9"/>
        <v>77.04997683039353</v>
      </c>
      <c r="E35" s="73"/>
      <c r="F35" s="74"/>
      <c r="G35" s="11">
        <f t="shared" si="10"/>
        <v>182.98100000000002</v>
      </c>
      <c r="H35" s="13"/>
      <c r="I35" s="68">
        <f t="shared" si="7"/>
        <v>260.03097683039357</v>
      </c>
      <c r="J35" s="71">
        <f t="shared" si="8"/>
        <v>342.8571629286297</v>
      </c>
      <c r="K35" s="58"/>
      <c r="L35" s="45" t="s">
        <v>54</v>
      </c>
      <c r="M35" s="3"/>
      <c r="N35" s="3"/>
      <c r="O35" s="3"/>
      <c r="P35" s="3"/>
      <c r="Q35" s="58"/>
      <c r="R35" s="3"/>
      <c r="S35" s="3"/>
      <c r="T35" s="4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</row>
    <row r="36" spans="1:84" ht="12.75">
      <c r="A36" s="6">
        <f t="shared" si="11"/>
        <v>3</v>
      </c>
      <c r="B36" s="9">
        <f t="shared" si="5"/>
        <v>14.676186062932102</v>
      </c>
      <c r="C36" s="11">
        <f t="shared" si="6"/>
        <v>39.3</v>
      </c>
      <c r="D36" s="72">
        <f t="shared" si="9"/>
        <v>91.72616289332564</v>
      </c>
      <c r="E36" s="73"/>
      <c r="F36" s="74"/>
      <c r="G36" s="11">
        <f t="shared" si="10"/>
        <v>222.281</v>
      </c>
      <c r="H36" s="13"/>
      <c r="I36" s="68">
        <f t="shared" si="7"/>
        <v>314.00716289332564</v>
      </c>
      <c r="J36" s="71">
        <f t="shared" si="8"/>
        <v>413.499060629321</v>
      </c>
      <c r="K36" s="58"/>
      <c r="L36" s="45" t="s">
        <v>31</v>
      </c>
      <c r="M36" s="3"/>
      <c r="N36" s="3"/>
      <c r="O36" s="3"/>
      <c r="P36" s="3"/>
      <c r="Q36" s="58"/>
      <c r="R36" s="3"/>
      <c r="S36" s="3"/>
      <c r="T36" s="4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</row>
    <row r="37" spans="1:84" ht="12.75">
      <c r="A37" s="6">
        <f t="shared" si="11"/>
        <v>2</v>
      </c>
      <c r="B37" s="9">
        <f t="shared" si="5"/>
        <v>14.676186062932102</v>
      </c>
      <c r="C37" s="11">
        <f t="shared" si="6"/>
        <v>39.3</v>
      </c>
      <c r="D37" s="72">
        <f t="shared" si="9"/>
        <v>106.40234895625774</v>
      </c>
      <c r="E37" s="73"/>
      <c r="F37" s="74"/>
      <c r="G37" s="11">
        <f t="shared" si="10"/>
        <v>261.581</v>
      </c>
      <c r="H37" s="13"/>
      <c r="I37" s="68">
        <f t="shared" si="7"/>
        <v>367.98334895625777</v>
      </c>
      <c r="J37" s="71">
        <f t="shared" si="8"/>
        <v>484.1409583300124</v>
      </c>
      <c r="K37" s="58"/>
      <c r="L37" s="45" t="s">
        <v>32</v>
      </c>
      <c r="M37" s="3"/>
      <c r="N37" s="3"/>
      <c r="O37" s="3"/>
      <c r="P37" s="3"/>
      <c r="Q37" s="58"/>
      <c r="R37" s="3"/>
      <c r="S37" s="3"/>
      <c r="T37" s="4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</row>
    <row r="38" spans="1:84" ht="12.75">
      <c r="A38" s="6">
        <f t="shared" si="11"/>
        <v>1</v>
      </c>
      <c r="B38" s="9">
        <f t="shared" si="5"/>
        <v>18.345232578665126</v>
      </c>
      <c r="C38" s="11">
        <f t="shared" si="6"/>
        <v>41.4</v>
      </c>
      <c r="D38" s="72">
        <f t="shared" si="9"/>
        <v>124.74758153492286</v>
      </c>
      <c r="E38" s="73"/>
      <c r="F38" s="74"/>
      <c r="G38" s="11">
        <f t="shared" si="10"/>
        <v>302.981</v>
      </c>
      <c r="H38" s="13"/>
      <c r="I38" s="68">
        <f t="shared" si="7"/>
        <v>427.72858153492285</v>
      </c>
      <c r="J38" s="71">
        <f t="shared" si="8"/>
        <v>563.1733304558766</v>
      </c>
      <c r="K38" s="58"/>
      <c r="L38" s="45" t="s">
        <v>33</v>
      </c>
      <c r="M38" s="3"/>
      <c r="N38" s="3"/>
      <c r="O38" s="3"/>
      <c r="P38" s="3"/>
      <c r="Q38" s="58"/>
      <c r="R38" s="3"/>
      <c r="S38" s="3"/>
      <c r="T38" s="4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</row>
    <row r="39" spans="1:84" ht="12.75">
      <c r="A39" s="6" t="str">
        <f t="shared" si="11"/>
        <v>P-2</v>
      </c>
      <c r="B39" s="9">
        <f t="shared" si="5"/>
        <v>0</v>
      </c>
      <c r="C39" s="11">
        <f t="shared" si="6"/>
        <v>0</v>
      </c>
      <c r="D39" s="72">
        <f t="shared" si="9"/>
        <v>124.74758153492286</v>
      </c>
      <c r="E39" s="73"/>
      <c r="F39" s="74"/>
      <c r="G39" s="11">
        <f t="shared" si="10"/>
        <v>302.981</v>
      </c>
      <c r="H39" s="13"/>
      <c r="I39" s="68">
        <f t="shared" si="7"/>
        <v>427.72858153492285</v>
      </c>
      <c r="J39" s="71">
        <f t="shared" si="8"/>
        <v>563.1733304558766</v>
      </c>
      <c r="K39" s="58"/>
      <c r="L39" s="45" t="s">
        <v>34</v>
      </c>
      <c r="M39" s="58"/>
      <c r="N39" s="58"/>
      <c r="O39" s="58"/>
      <c r="P39" s="58"/>
      <c r="Q39" s="58"/>
      <c r="R39" s="3"/>
      <c r="S39" s="3"/>
      <c r="T39" s="4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</row>
    <row r="40" spans="1:84" ht="12.75">
      <c r="A40" s="6" t="str">
        <f t="shared" si="11"/>
        <v>P-3</v>
      </c>
      <c r="B40" s="9">
        <f t="shared" si="5"/>
        <v>7.338093031466051</v>
      </c>
      <c r="C40" s="11">
        <f t="shared" si="6"/>
        <v>21.825000000000003</v>
      </c>
      <c r="D40" s="72">
        <f t="shared" si="9"/>
        <v>132.08567456638892</v>
      </c>
      <c r="E40" s="73"/>
      <c r="F40" s="74"/>
      <c r="G40" s="11">
        <f t="shared" si="10"/>
        <v>324.806</v>
      </c>
      <c r="H40" s="14"/>
      <c r="I40" s="68">
        <f t="shared" si="7"/>
        <v>456.89167456638893</v>
      </c>
      <c r="J40" s="71">
        <f t="shared" si="8"/>
        <v>601.1042793062222</v>
      </c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</row>
    <row r="41" spans="1:84" ht="12.75">
      <c r="A41" s="57" t="s">
        <v>58</v>
      </c>
      <c r="B41" s="9">
        <f t="shared" si="5"/>
        <v>7.338093031466051</v>
      </c>
      <c r="C41" s="11">
        <f t="shared" si="6"/>
        <v>21.65</v>
      </c>
      <c r="D41" s="72">
        <f t="shared" si="9"/>
        <v>139.42376759785498</v>
      </c>
      <c r="E41" s="73"/>
      <c r="F41" s="74"/>
      <c r="G41" s="11">
        <f t="shared" si="10"/>
        <v>346.45599999999996</v>
      </c>
      <c r="H41" s="58"/>
      <c r="I41" s="68">
        <f t="shared" si="7"/>
        <v>485.87976759785494</v>
      </c>
      <c r="J41" s="71">
        <f t="shared" si="8"/>
        <v>638.825228156568</v>
      </c>
      <c r="K41" s="2"/>
      <c r="L41" s="2"/>
      <c r="M41" s="2"/>
      <c r="N41" s="46"/>
      <c r="O41" s="58"/>
      <c r="P41" s="58"/>
      <c r="Q41" s="58"/>
      <c r="R41" s="58"/>
      <c r="S41" s="58"/>
      <c r="T41" s="58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</row>
    <row r="42" spans="1:84" ht="12.7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</row>
    <row r="43" spans="14:84" ht="12.75">
      <c r="N43" s="58"/>
      <c r="O43" s="58"/>
      <c r="P43" s="58"/>
      <c r="Q43" s="58"/>
      <c r="R43" s="58"/>
      <c r="S43" s="58"/>
      <c r="T43" s="58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</row>
    <row r="44" spans="14:84" ht="12.75">
      <c r="N44" s="58"/>
      <c r="O44" s="58"/>
      <c r="P44" s="58"/>
      <c r="Q44" s="58"/>
      <c r="R44" s="58"/>
      <c r="S44" s="58"/>
      <c r="T44" s="58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</row>
    <row r="45" spans="1:84" ht="12.75">
      <c r="A45" s="47" t="s">
        <v>25</v>
      </c>
      <c r="B45" s="47"/>
      <c r="C45" s="2"/>
      <c r="D45" s="2"/>
      <c r="E45" s="2"/>
      <c r="F45" s="2"/>
      <c r="G45" s="2"/>
      <c r="H45" s="2"/>
      <c r="I45" s="2"/>
      <c r="J45" s="2"/>
      <c r="K45" s="2"/>
      <c r="L45" s="2"/>
      <c r="M45" s="58"/>
      <c r="N45" s="58"/>
      <c r="O45" s="58"/>
      <c r="P45" s="58"/>
      <c r="Q45" s="58"/>
      <c r="R45" s="58"/>
      <c r="S45" s="58"/>
      <c r="T45" s="58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</row>
    <row r="46" spans="1:21" ht="12.75">
      <c r="A46" s="46" t="s">
        <v>26</v>
      </c>
      <c r="B46" s="46"/>
      <c r="C46" s="2"/>
      <c r="D46" s="2"/>
      <c r="E46" s="2"/>
      <c r="F46" s="2"/>
      <c r="G46" s="2">
        <v>4000</v>
      </c>
      <c r="H46" s="2"/>
      <c r="I46" s="16"/>
      <c r="J46" s="16" t="s">
        <v>27</v>
      </c>
      <c r="K46" s="2"/>
      <c r="M46" s="13">
        <f>SQRT(G47)</f>
        <v>11.021340295057755</v>
      </c>
      <c r="N46" s="58"/>
      <c r="O46" s="58"/>
      <c r="P46" s="58"/>
      <c r="Q46" s="58"/>
      <c r="R46" s="58"/>
      <c r="S46" s="58"/>
      <c r="T46" s="58"/>
      <c r="U46" s="58"/>
    </row>
    <row r="47" spans="1:21" ht="15">
      <c r="A47" s="46" t="s">
        <v>55</v>
      </c>
      <c r="B47" s="46"/>
      <c r="C47" s="2"/>
      <c r="D47" s="2"/>
      <c r="E47" s="2"/>
      <c r="F47" s="2"/>
      <c r="G47" s="48">
        <f>I41*1000/G46</f>
        <v>121.46994189946373</v>
      </c>
      <c r="H47" s="49"/>
      <c r="I47" s="16"/>
      <c r="J47" s="2"/>
      <c r="K47" s="2"/>
      <c r="L47" s="50"/>
      <c r="M47" s="58"/>
      <c r="N47" s="58"/>
      <c r="O47" s="58"/>
      <c r="P47" s="58"/>
      <c r="Q47" s="58"/>
      <c r="R47" s="58"/>
      <c r="S47" s="58"/>
      <c r="T47" s="58"/>
      <c r="U47" s="58"/>
    </row>
    <row r="48" spans="3:21" ht="12.75"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</row>
    <row r="49" spans="3:21" ht="12.75"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</row>
    <row r="50" spans="3:21" ht="12.75"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</row>
    <row r="51" spans="3:21" ht="12.75"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</row>
    <row r="52" spans="3:21" ht="12.75"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</row>
    <row r="53" spans="3:21" ht="12.75"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</row>
    <row r="54" spans="3:21" ht="12.75"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</row>
    <row r="55" spans="3:21" ht="12.75"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</row>
    <row r="56" spans="3:21" ht="12.75"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3:21" ht="12.75"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3:21" ht="12.75"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</row>
    <row r="59" spans="3:21" ht="12.75"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</row>
    <row r="60" spans="3:21" ht="12.75"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</row>
    <row r="61" spans="3:21" ht="12.75"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</row>
    <row r="62" spans="3:21" ht="12.75"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</row>
    <row r="63" spans="3:21" ht="12.75"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</row>
    <row r="64" spans="3:21" ht="12.75"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</row>
    <row r="65" spans="3:21" ht="12.75"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</row>
    <row r="66" spans="3:21" ht="12.75"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</row>
    <row r="67" spans="3:21" ht="12.75"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</row>
    <row r="68" spans="3:21" ht="12.75"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</row>
    <row r="69" spans="3:21" ht="12.75"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</row>
    <row r="70" spans="3:21" ht="12.75"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</row>
    <row r="71" spans="3:21" ht="12.75"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</row>
    <row r="72" spans="3:21" ht="12.75"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</row>
    <row r="73" spans="3:21" ht="12.75"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</row>
    <row r="74" spans="3:21" ht="12.75"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</row>
    <row r="75" spans="3:21" ht="12.75"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</row>
    <row r="76" spans="3:21" ht="12.75"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</row>
    <row r="77" spans="3:21" ht="12.75"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</row>
    <row r="78" spans="3:21" ht="12.75"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</row>
    <row r="79" spans="3:21" ht="12.75"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</row>
    <row r="80" spans="3:21" ht="12.75"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</row>
    <row r="81" spans="3:21" ht="12.75"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</row>
    <row r="82" spans="3:21" ht="12.75"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</row>
    <row r="83" spans="3:21" ht="12.75"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</row>
    <row r="84" spans="3:21" ht="12.75"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</row>
    <row r="85" spans="3:21" ht="12.75"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</row>
    <row r="86" spans="3:21" ht="12.75"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</row>
    <row r="87" spans="3:21" ht="12.75"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</row>
    <row r="88" spans="3:21" ht="12.75"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</row>
    <row r="89" spans="3:21" ht="12.75"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</row>
    <row r="90" spans="3:21" ht="12.75"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</row>
    <row r="91" spans="3:21" ht="12.75"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</row>
    <row r="92" spans="3:21" ht="12.75"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</row>
    <row r="93" spans="3:21" ht="12.75"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</row>
    <row r="94" spans="3:21" ht="12.75"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</row>
    <row r="95" spans="3:21" ht="12.75"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</row>
    <row r="96" spans="3:21" ht="12.75"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</row>
    <row r="97" spans="3:21" ht="12.75"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</row>
    <row r="98" spans="3:21" ht="12.75"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</row>
    <row r="99" spans="3:21" ht="12.75"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</row>
    <row r="100" spans="3:21" ht="12.75"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</row>
    <row r="101" spans="3:21" ht="12.75"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</row>
    <row r="102" spans="3:21" ht="12.75"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</row>
    <row r="103" spans="3:21" ht="12.75"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</row>
    <row r="104" spans="3:21" ht="12.75"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</row>
    <row r="105" spans="3:21" ht="12.75"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</row>
    <row r="106" spans="3:21" ht="12.75"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</row>
    <row r="107" spans="3:21" ht="12.75"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</row>
    <row r="108" spans="3:21" ht="12.75"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</row>
    <row r="109" spans="3:21" ht="12.75"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</row>
    <row r="110" spans="3:21" ht="12.75"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</row>
    <row r="111" spans="3:21" ht="12.75"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</row>
    <row r="112" spans="3:21" ht="12.75"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</row>
    <row r="113" spans="3:21" ht="12.75"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</row>
    <row r="114" spans="3:21" ht="12.75"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</row>
  </sheetData>
  <mergeCells count="19">
    <mergeCell ref="D41:F41"/>
    <mergeCell ref="D28:F28"/>
    <mergeCell ref="D33:F33"/>
    <mergeCell ref="D34:F34"/>
    <mergeCell ref="D35:F35"/>
    <mergeCell ref="D36:F36"/>
    <mergeCell ref="D37:F37"/>
    <mergeCell ref="D38:F38"/>
    <mergeCell ref="D39:F39"/>
    <mergeCell ref="D40:F40"/>
    <mergeCell ref="A8:A9"/>
    <mergeCell ref="D8:F8"/>
    <mergeCell ref="D9:F9"/>
    <mergeCell ref="D27:F27"/>
    <mergeCell ref="A27:A28"/>
    <mergeCell ref="D29:F29"/>
    <mergeCell ref="D30:F30"/>
    <mergeCell ref="D31:F31"/>
    <mergeCell ref="D32:F32"/>
  </mergeCells>
  <printOptions/>
  <pageMargins left="0.5" right="0.5" top="0.5" bottom="0.5" header="0.5" footer="0.5"/>
  <pageSetup fitToHeight="1" fitToWidth="1" horizontalDpi="600" verticalDpi="600" orientation="landscape" scale="9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CF114"/>
  <sheetViews>
    <sheetView workbookViewId="0" topLeftCell="D1">
      <selection activeCell="M25" sqref="M25"/>
    </sheetView>
  </sheetViews>
  <sheetFormatPr defaultColWidth="9.140625" defaultRowHeight="12.75"/>
  <cols>
    <col min="1" max="2" width="6.8515625" style="0" customWidth="1"/>
    <col min="3" max="3" width="7.57421875" style="0" customWidth="1"/>
    <col min="4" max="4" width="3.7109375" style="0" customWidth="1"/>
    <col min="5" max="5" width="2.421875" style="0" customWidth="1"/>
    <col min="6" max="6" width="3.7109375" style="0" customWidth="1"/>
    <col min="7" max="7" width="15.421875" style="0" customWidth="1"/>
    <col min="8" max="8" width="6.00390625" style="0" hidden="1" customWidth="1"/>
    <col min="9" max="9" width="7.57421875" style="0" bestFit="1" customWidth="1"/>
    <col min="10" max="10" width="8.8515625" style="0" bestFit="1" customWidth="1"/>
    <col min="11" max="11" width="8.7109375" style="0" bestFit="1" customWidth="1"/>
    <col min="12" max="12" width="9.28125" style="0" bestFit="1" customWidth="1"/>
    <col min="13" max="13" width="7.140625" style="0" customWidth="1"/>
    <col min="14" max="14" width="6.00390625" style="0" bestFit="1" customWidth="1"/>
    <col min="15" max="15" width="6.28125" style="0" bestFit="1" customWidth="1"/>
    <col min="16" max="16" width="7.140625" style="0" bestFit="1" customWidth="1"/>
    <col min="17" max="17" width="7.57421875" style="0" bestFit="1" customWidth="1"/>
    <col min="18" max="18" width="6.00390625" style="0" bestFit="1" customWidth="1"/>
    <col min="19" max="19" width="5.28125" style="0" bestFit="1" customWidth="1"/>
    <col min="20" max="20" width="6.00390625" style="0" bestFit="1" customWidth="1"/>
  </cols>
  <sheetData>
    <row r="1" spans="1:84" ht="12.75">
      <c r="A1" s="15" t="s">
        <v>0</v>
      </c>
      <c r="B1" s="15"/>
      <c r="C1" s="1" t="s">
        <v>59</v>
      </c>
      <c r="D1" s="1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</row>
    <row r="2" spans="1:84" ht="12.75">
      <c r="A2" s="15" t="s">
        <v>24</v>
      </c>
      <c r="B2" s="15"/>
      <c r="C2" s="1"/>
      <c r="D2" s="16"/>
      <c r="E2" s="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</row>
    <row r="3" spans="1:84" ht="12.75">
      <c r="A3" s="15" t="s">
        <v>1</v>
      </c>
      <c r="B3" s="15"/>
      <c r="C3" s="1"/>
      <c r="D3" s="1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</row>
    <row r="4" spans="1:84" ht="12.75">
      <c r="A4" s="15" t="s">
        <v>2</v>
      </c>
      <c r="B4" s="15"/>
      <c r="C4" s="1"/>
      <c r="D4" s="16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</row>
    <row r="5" spans="1:84" ht="12.75">
      <c r="A5" s="15"/>
      <c r="B5" s="1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</row>
    <row r="6" spans="1:84" ht="12.75">
      <c r="A6" s="15" t="s">
        <v>3</v>
      </c>
      <c r="B6" s="15"/>
      <c r="C6" s="1"/>
      <c r="D6" s="1" t="s">
        <v>69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</row>
    <row r="7" spans="1:84" ht="12.75">
      <c r="A7" s="7"/>
      <c r="B7" s="7"/>
      <c r="C7" s="7"/>
      <c r="D7" s="18"/>
      <c r="E7" s="18"/>
      <c r="F7" s="18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</row>
    <row r="8" spans="1:84" ht="13.5">
      <c r="A8" s="78" t="s">
        <v>4</v>
      </c>
      <c r="B8" s="19" t="s">
        <v>28</v>
      </c>
      <c r="C8" s="20" t="s">
        <v>5</v>
      </c>
      <c r="D8" s="80" t="s">
        <v>10</v>
      </c>
      <c r="E8" s="80"/>
      <c r="F8" s="80"/>
      <c r="G8" s="20" t="s">
        <v>37</v>
      </c>
      <c r="H8" s="21"/>
      <c r="I8" s="21" t="s">
        <v>38</v>
      </c>
      <c r="J8" s="22" t="s">
        <v>11</v>
      </c>
      <c r="K8" s="23" t="s">
        <v>7</v>
      </c>
      <c r="L8" s="24" t="s">
        <v>9</v>
      </c>
      <c r="M8" s="21" t="s">
        <v>14</v>
      </c>
      <c r="N8" s="25" t="s">
        <v>39</v>
      </c>
      <c r="O8" s="25" t="s">
        <v>40</v>
      </c>
      <c r="P8" s="20" t="s">
        <v>41</v>
      </c>
      <c r="Q8" s="20" t="s">
        <v>42</v>
      </c>
      <c r="R8" s="21" t="s">
        <v>43</v>
      </c>
      <c r="S8" s="20" t="s">
        <v>18</v>
      </c>
      <c r="T8" s="20" t="s">
        <v>44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</row>
    <row r="9" spans="1:84" ht="15" thickBot="1">
      <c r="A9" s="79"/>
      <c r="B9" s="26" t="s">
        <v>29</v>
      </c>
      <c r="C9" s="27" t="s">
        <v>17</v>
      </c>
      <c r="D9" s="76" t="s">
        <v>8</v>
      </c>
      <c r="E9" s="76"/>
      <c r="F9" s="76"/>
      <c r="G9" s="27" t="s">
        <v>45</v>
      </c>
      <c r="H9" s="28"/>
      <c r="I9" s="29" t="s">
        <v>19</v>
      </c>
      <c r="J9" s="30" t="s">
        <v>46</v>
      </c>
      <c r="K9" s="31" t="s">
        <v>12</v>
      </c>
      <c r="L9" s="32" t="s">
        <v>46</v>
      </c>
      <c r="M9" s="28" t="s">
        <v>15</v>
      </c>
      <c r="N9" s="33" t="s">
        <v>16</v>
      </c>
      <c r="O9" s="33" t="s">
        <v>16</v>
      </c>
      <c r="P9" s="27" t="s">
        <v>16</v>
      </c>
      <c r="Q9" s="27" t="s">
        <v>16</v>
      </c>
      <c r="R9" s="28" t="s">
        <v>16</v>
      </c>
      <c r="S9" s="27" t="s">
        <v>6</v>
      </c>
      <c r="T9" s="27" t="s">
        <v>16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</row>
    <row r="10" spans="1:84" ht="13.5" thickTop="1">
      <c r="A10" s="65" t="s">
        <v>13</v>
      </c>
      <c r="B10" s="65" t="s">
        <v>13</v>
      </c>
      <c r="C10" s="65">
        <v>20</v>
      </c>
      <c r="D10" s="65">
        <v>14</v>
      </c>
      <c r="E10" s="65"/>
      <c r="F10" s="65">
        <v>24</v>
      </c>
      <c r="G10" s="65">
        <v>300</v>
      </c>
      <c r="H10" s="65"/>
      <c r="I10" s="65">
        <v>2</v>
      </c>
      <c r="J10" s="65">
        <v>30</v>
      </c>
      <c r="K10" s="66">
        <f aca="true" t="shared" si="0" ref="K10:K22">IF(G10*I10&gt;=400,IF(B10="Roof",0,IF(0.25+15/SQRT(G10*I10)&lt;0.4,0.4,0.25+15/SQRT(G10*I10))),0)</f>
        <v>0</v>
      </c>
      <c r="L10" s="67">
        <f aca="true" t="shared" si="1" ref="L10:L22">IF(K10&gt;0,J10*K10,J10)</f>
        <v>30</v>
      </c>
      <c r="M10" s="65">
        <v>5</v>
      </c>
      <c r="N10" s="65">
        <f aca="true" t="shared" si="2" ref="N10:N22">0.15*M10/12*G10</f>
        <v>18.75</v>
      </c>
      <c r="O10" s="65"/>
      <c r="P10" s="65"/>
      <c r="Q10" s="65">
        <v>8</v>
      </c>
      <c r="R10" s="65">
        <f aca="true" t="shared" si="3" ref="R10:R22">0.15*D10*F10/144*C10</f>
        <v>7.000000000000001</v>
      </c>
      <c r="S10" s="65">
        <v>20</v>
      </c>
      <c r="T10" s="65">
        <f aca="true" t="shared" si="4" ref="T10:T22">S10*G10/1000</f>
        <v>6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</row>
    <row r="11" spans="1:84" ht="12.75">
      <c r="A11" s="6" t="s">
        <v>35</v>
      </c>
      <c r="B11" s="6" t="s">
        <v>36</v>
      </c>
      <c r="C11" s="6">
        <v>15.66</v>
      </c>
      <c r="D11" s="6">
        <v>14</v>
      </c>
      <c r="E11" s="6"/>
      <c r="F11" s="6">
        <v>24</v>
      </c>
      <c r="G11" s="6">
        <v>780</v>
      </c>
      <c r="H11" s="6"/>
      <c r="I11" s="6">
        <v>4</v>
      </c>
      <c r="J11" s="6">
        <v>150</v>
      </c>
      <c r="K11" s="9">
        <f t="shared" si="0"/>
        <v>0.5185430777647874</v>
      </c>
      <c r="L11" s="10">
        <f t="shared" si="1"/>
        <v>77.78146166471811</v>
      </c>
      <c r="M11" s="6">
        <v>7</v>
      </c>
      <c r="N11" s="6">
        <f t="shared" si="2"/>
        <v>68.25</v>
      </c>
      <c r="O11" s="6"/>
      <c r="P11" s="6"/>
      <c r="Q11" s="6">
        <v>8</v>
      </c>
      <c r="R11" s="6">
        <f t="shared" si="3"/>
        <v>5.481000000000001</v>
      </c>
      <c r="S11" s="6">
        <v>20</v>
      </c>
      <c r="T11" s="6">
        <f t="shared" si="4"/>
        <v>15.6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</row>
    <row r="12" spans="1:84" ht="12.75">
      <c r="A12" s="6">
        <v>8</v>
      </c>
      <c r="B12" s="6" t="s">
        <v>36</v>
      </c>
      <c r="C12" s="6">
        <v>14.66</v>
      </c>
      <c r="D12" s="6">
        <v>14</v>
      </c>
      <c r="E12" s="6"/>
      <c r="F12" s="6">
        <v>24</v>
      </c>
      <c r="G12" s="6">
        <v>780</v>
      </c>
      <c r="H12" s="6"/>
      <c r="I12" s="6">
        <v>4</v>
      </c>
      <c r="J12" s="6">
        <v>80</v>
      </c>
      <c r="K12" s="9">
        <f t="shared" si="0"/>
        <v>0.5185430777647874</v>
      </c>
      <c r="L12" s="10">
        <f t="shared" si="1"/>
        <v>41.48344622118299</v>
      </c>
      <c r="M12" s="6">
        <v>7</v>
      </c>
      <c r="N12" s="6">
        <f t="shared" si="2"/>
        <v>68.25</v>
      </c>
      <c r="O12" s="6"/>
      <c r="P12" s="6"/>
      <c r="Q12" s="6">
        <v>8</v>
      </c>
      <c r="R12" s="6">
        <f t="shared" si="3"/>
        <v>5.131</v>
      </c>
      <c r="S12" s="6">
        <v>20</v>
      </c>
      <c r="T12" s="6">
        <f t="shared" si="4"/>
        <v>15.6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</row>
    <row r="13" spans="1:84" ht="12.75">
      <c r="A13" s="6">
        <v>7</v>
      </c>
      <c r="B13" s="6" t="s">
        <v>36</v>
      </c>
      <c r="C13" s="6">
        <v>14</v>
      </c>
      <c r="D13" s="6">
        <v>14</v>
      </c>
      <c r="E13" s="6"/>
      <c r="F13" s="6">
        <v>24</v>
      </c>
      <c r="G13" s="6">
        <v>780</v>
      </c>
      <c r="H13" s="6"/>
      <c r="I13" s="6">
        <v>4</v>
      </c>
      <c r="J13" s="6">
        <v>80</v>
      </c>
      <c r="K13" s="9">
        <f t="shared" si="0"/>
        <v>0.5185430777647874</v>
      </c>
      <c r="L13" s="10">
        <f t="shared" si="1"/>
        <v>41.48344622118299</v>
      </c>
      <c r="M13" s="6">
        <v>7</v>
      </c>
      <c r="N13" s="6">
        <f t="shared" si="2"/>
        <v>68.25</v>
      </c>
      <c r="O13" s="6"/>
      <c r="P13" s="6"/>
      <c r="Q13" s="6">
        <v>8</v>
      </c>
      <c r="R13" s="6">
        <f t="shared" si="3"/>
        <v>4.9</v>
      </c>
      <c r="S13" s="6">
        <v>20</v>
      </c>
      <c r="T13" s="6">
        <f t="shared" si="4"/>
        <v>15.6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</row>
    <row r="14" spans="1:84" ht="12.75">
      <c r="A14" s="6">
        <v>6</v>
      </c>
      <c r="B14" s="6" t="s">
        <v>36</v>
      </c>
      <c r="C14" s="6">
        <v>14</v>
      </c>
      <c r="D14" s="6">
        <v>14</v>
      </c>
      <c r="E14" s="6"/>
      <c r="F14" s="6">
        <v>24</v>
      </c>
      <c r="G14" s="6">
        <v>780</v>
      </c>
      <c r="H14" s="6"/>
      <c r="I14" s="6">
        <v>4</v>
      </c>
      <c r="J14" s="6">
        <v>80</v>
      </c>
      <c r="K14" s="9">
        <f t="shared" si="0"/>
        <v>0.5185430777647874</v>
      </c>
      <c r="L14" s="10">
        <f t="shared" si="1"/>
        <v>41.48344622118299</v>
      </c>
      <c r="M14" s="6">
        <v>7</v>
      </c>
      <c r="N14" s="6">
        <f t="shared" si="2"/>
        <v>68.25</v>
      </c>
      <c r="O14" s="6"/>
      <c r="P14" s="6"/>
      <c r="Q14" s="6">
        <v>8</v>
      </c>
      <c r="R14" s="6">
        <f t="shared" si="3"/>
        <v>4.9</v>
      </c>
      <c r="S14" s="6">
        <v>20</v>
      </c>
      <c r="T14" s="6">
        <f t="shared" si="4"/>
        <v>15.6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</row>
    <row r="15" spans="1:84" ht="12.75">
      <c r="A15" s="6">
        <v>5</v>
      </c>
      <c r="B15" s="6" t="s">
        <v>36</v>
      </c>
      <c r="C15" s="6">
        <v>14</v>
      </c>
      <c r="D15" s="6">
        <v>14</v>
      </c>
      <c r="E15" s="6"/>
      <c r="F15" s="6">
        <v>24</v>
      </c>
      <c r="G15" s="6">
        <v>780</v>
      </c>
      <c r="H15" s="6"/>
      <c r="I15" s="6">
        <v>4</v>
      </c>
      <c r="J15" s="6">
        <v>80</v>
      </c>
      <c r="K15" s="9">
        <f t="shared" si="0"/>
        <v>0.5185430777647874</v>
      </c>
      <c r="L15" s="10">
        <f t="shared" si="1"/>
        <v>41.48344622118299</v>
      </c>
      <c r="M15" s="6">
        <v>7</v>
      </c>
      <c r="N15" s="6">
        <f t="shared" si="2"/>
        <v>68.25</v>
      </c>
      <c r="O15" s="6"/>
      <c r="P15" s="6"/>
      <c r="Q15" s="6">
        <v>8</v>
      </c>
      <c r="R15" s="6">
        <f t="shared" si="3"/>
        <v>4.9</v>
      </c>
      <c r="S15" s="6">
        <v>20</v>
      </c>
      <c r="T15" s="6">
        <f t="shared" si="4"/>
        <v>15.6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</row>
    <row r="16" spans="1:84" ht="12.75">
      <c r="A16" s="6">
        <v>4</v>
      </c>
      <c r="B16" s="6" t="s">
        <v>36</v>
      </c>
      <c r="C16" s="6">
        <v>14</v>
      </c>
      <c r="D16" s="6">
        <v>14</v>
      </c>
      <c r="E16" s="6"/>
      <c r="F16" s="6">
        <v>24</v>
      </c>
      <c r="G16" s="6">
        <v>780</v>
      </c>
      <c r="H16" s="6"/>
      <c r="I16" s="6">
        <v>4</v>
      </c>
      <c r="J16" s="6">
        <v>80</v>
      </c>
      <c r="K16" s="9">
        <f t="shared" si="0"/>
        <v>0.5185430777647874</v>
      </c>
      <c r="L16" s="10">
        <f t="shared" si="1"/>
        <v>41.48344622118299</v>
      </c>
      <c r="M16" s="6">
        <v>7</v>
      </c>
      <c r="N16" s="6">
        <f t="shared" si="2"/>
        <v>68.25</v>
      </c>
      <c r="O16" s="6"/>
      <c r="P16" s="6"/>
      <c r="Q16" s="6">
        <v>8</v>
      </c>
      <c r="R16" s="6">
        <f t="shared" si="3"/>
        <v>4.9</v>
      </c>
      <c r="S16" s="6">
        <v>20</v>
      </c>
      <c r="T16" s="6">
        <f t="shared" si="4"/>
        <v>15.6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</row>
    <row r="17" spans="1:84" ht="12.75">
      <c r="A17" s="6">
        <v>3</v>
      </c>
      <c r="B17" s="6" t="s">
        <v>36</v>
      </c>
      <c r="C17" s="6">
        <v>14</v>
      </c>
      <c r="D17" s="6">
        <v>14</v>
      </c>
      <c r="E17" s="6"/>
      <c r="F17" s="6">
        <v>24</v>
      </c>
      <c r="G17" s="6">
        <v>780</v>
      </c>
      <c r="H17" s="6"/>
      <c r="I17" s="6">
        <v>4</v>
      </c>
      <c r="J17" s="6">
        <v>80</v>
      </c>
      <c r="K17" s="9">
        <f t="shared" si="0"/>
        <v>0.5185430777647874</v>
      </c>
      <c r="L17" s="10">
        <f t="shared" si="1"/>
        <v>41.48344622118299</v>
      </c>
      <c r="M17" s="6">
        <v>8</v>
      </c>
      <c r="N17" s="6">
        <f t="shared" si="2"/>
        <v>78</v>
      </c>
      <c r="O17" s="6"/>
      <c r="P17" s="6"/>
      <c r="Q17" s="6">
        <v>8</v>
      </c>
      <c r="R17" s="6">
        <f t="shared" si="3"/>
        <v>4.9</v>
      </c>
      <c r="S17" s="6">
        <v>20</v>
      </c>
      <c r="T17" s="6">
        <f t="shared" si="4"/>
        <v>15.6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</row>
    <row r="18" spans="1:84" ht="12.75">
      <c r="A18" s="6">
        <v>2</v>
      </c>
      <c r="B18" s="6" t="s">
        <v>36</v>
      </c>
      <c r="C18" s="6">
        <v>14</v>
      </c>
      <c r="D18" s="6">
        <v>14</v>
      </c>
      <c r="E18" s="6"/>
      <c r="F18" s="6">
        <v>24</v>
      </c>
      <c r="G18" s="6">
        <v>780</v>
      </c>
      <c r="H18" s="6"/>
      <c r="I18" s="6">
        <v>4</v>
      </c>
      <c r="J18" s="6">
        <v>80</v>
      </c>
      <c r="K18" s="9">
        <f t="shared" si="0"/>
        <v>0.5185430777647874</v>
      </c>
      <c r="L18" s="10">
        <f t="shared" si="1"/>
        <v>41.48344622118299</v>
      </c>
      <c r="M18" s="6">
        <v>8</v>
      </c>
      <c r="N18" s="6">
        <f t="shared" si="2"/>
        <v>78</v>
      </c>
      <c r="O18" s="6"/>
      <c r="P18" s="6"/>
      <c r="Q18" s="6">
        <v>8</v>
      </c>
      <c r="R18" s="6">
        <f t="shared" si="3"/>
        <v>4.9</v>
      </c>
      <c r="S18" s="6">
        <v>20</v>
      </c>
      <c r="T18" s="6">
        <f t="shared" si="4"/>
        <v>15.6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</row>
    <row r="19" spans="1:84" ht="12.75">
      <c r="A19" s="6">
        <v>1</v>
      </c>
      <c r="B19" s="6" t="s">
        <v>36</v>
      </c>
      <c r="C19" s="6">
        <v>20</v>
      </c>
      <c r="D19" s="6">
        <v>14</v>
      </c>
      <c r="E19" s="6"/>
      <c r="F19" s="6">
        <v>24</v>
      </c>
      <c r="G19" s="6">
        <v>575</v>
      </c>
      <c r="H19" s="6"/>
      <c r="I19" s="6">
        <v>4</v>
      </c>
      <c r="J19" s="6">
        <v>100</v>
      </c>
      <c r="K19" s="9">
        <f t="shared" si="0"/>
        <v>0.5627716210856122</v>
      </c>
      <c r="L19" s="10">
        <f t="shared" si="1"/>
        <v>56.27716210856122</v>
      </c>
      <c r="M19" s="6">
        <v>8</v>
      </c>
      <c r="N19" s="6">
        <f t="shared" si="2"/>
        <v>57.49999999999999</v>
      </c>
      <c r="O19" s="6"/>
      <c r="P19" s="6"/>
      <c r="Q19" s="6">
        <v>8</v>
      </c>
      <c r="R19" s="6">
        <f t="shared" si="3"/>
        <v>7.000000000000001</v>
      </c>
      <c r="S19" s="6">
        <v>20</v>
      </c>
      <c r="T19" s="6">
        <f t="shared" si="4"/>
        <v>11.5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</row>
    <row r="20" spans="1:84" ht="12.75">
      <c r="A20" s="62" t="s">
        <v>56</v>
      </c>
      <c r="B20" s="62" t="s">
        <v>36</v>
      </c>
      <c r="C20" s="62">
        <v>0</v>
      </c>
      <c r="D20" s="62">
        <v>0</v>
      </c>
      <c r="E20" s="62"/>
      <c r="F20" s="62">
        <v>0</v>
      </c>
      <c r="G20" s="62">
        <v>0</v>
      </c>
      <c r="H20" s="62"/>
      <c r="I20" s="62">
        <v>0</v>
      </c>
      <c r="J20" s="62">
        <v>0</v>
      </c>
      <c r="K20" s="63">
        <f t="shared" si="0"/>
        <v>0</v>
      </c>
      <c r="L20" s="64">
        <f t="shared" si="1"/>
        <v>0</v>
      </c>
      <c r="M20" s="62">
        <v>0</v>
      </c>
      <c r="N20" s="62">
        <f t="shared" si="2"/>
        <v>0</v>
      </c>
      <c r="O20" s="62"/>
      <c r="P20" s="62"/>
      <c r="Q20" s="62">
        <v>0</v>
      </c>
      <c r="R20" s="62">
        <f t="shared" si="3"/>
        <v>0</v>
      </c>
      <c r="S20" s="62">
        <v>0</v>
      </c>
      <c r="T20" s="62">
        <f t="shared" si="4"/>
        <v>0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</row>
    <row r="21" spans="1:84" ht="12.75">
      <c r="A21" s="8" t="s">
        <v>57</v>
      </c>
      <c r="B21" s="8" t="s">
        <v>36</v>
      </c>
      <c r="C21" s="8">
        <v>10.5</v>
      </c>
      <c r="D21" s="8">
        <v>14</v>
      </c>
      <c r="E21" s="8"/>
      <c r="F21" s="8">
        <v>24</v>
      </c>
      <c r="G21" s="8">
        <v>575</v>
      </c>
      <c r="H21" s="8"/>
      <c r="I21" s="8">
        <v>4</v>
      </c>
      <c r="J21" s="8">
        <v>40</v>
      </c>
      <c r="K21" s="55">
        <f t="shared" si="0"/>
        <v>0.5627716210856122</v>
      </c>
      <c r="L21" s="56">
        <f t="shared" si="1"/>
        <v>22.510864843424486</v>
      </c>
      <c r="M21" s="8">
        <v>5</v>
      </c>
      <c r="N21" s="8">
        <f t="shared" si="2"/>
        <v>35.9375</v>
      </c>
      <c r="O21" s="8"/>
      <c r="P21" s="8"/>
      <c r="Q21" s="8">
        <v>0</v>
      </c>
      <c r="R21" s="8">
        <f t="shared" si="3"/>
        <v>3.6750000000000003</v>
      </c>
      <c r="S21" s="8">
        <v>20</v>
      </c>
      <c r="T21" s="8">
        <f t="shared" si="4"/>
        <v>11.5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</row>
    <row r="22" spans="1:84" ht="12.75">
      <c r="A22" s="8" t="s">
        <v>58</v>
      </c>
      <c r="B22" s="8" t="s">
        <v>36</v>
      </c>
      <c r="C22" s="8">
        <v>10</v>
      </c>
      <c r="D22" s="8">
        <v>14</v>
      </c>
      <c r="E22" s="8"/>
      <c r="F22" s="8">
        <v>24</v>
      </c>
      <c r="G22" s="8">
        <v>575</v>
      </c>
      <c r="H22" s="8"/>
      <c r="I22" s="8">
        <v>4</v>
      </c>
      <c r="J22" s="8">
        <v>40</v>
      </c>
      <c r="K22" s="55">
        <f t="shared" si="0"/>
        <v>0.5627716210856122</v>
      </c>
      <c r="L22" s="56">
        <f t="shared" si="1"/>
        <v>22.510864843424486</v>
      </c>
      <c r="M22" s="8">
        <v>5</v>
      </c>
      <c r="N22" s="8">
        <f t="shared" si="2"/>
        <v>35.9375</v>
      </c>
      <c r="O22" s="8"/>
      <c r="P22" s="8"/>
      <c r="Q22" s="8">
        <v>0</v>
      </c>
      <c r="R22" s="8">
        <f t="shared" si="3"/>
        <v>3.5000000000000004</v>
      </c>
      <c r="S22" s="8">
        <v>20</v>
      </c>
      <c r="T22" s="8">
        <f t="shared" si="4"/>
        <v>11.5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</row>
    <row r="23" spans="1:84" ht="12.7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</row>
    <row r="24" spans="21:84" ht="12.75"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</row>
    <row r="25" spans="21:84" ht="12.75"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</row>
    <row r="26" spans="21:84" ht="12.75"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</row>
    <row r="27" spans="1:84" ht="13.5">
      <c r="A27" s="84" t="s">
        <v>4</v>
      </c>
      <c r="B27" s="21" t="s">
        <v>47</v>
      </c>
      <c r="C27" s="35" t="s">
        <v>48</v>
      </c>
      <c r="D27" s="81" t="s">
        <v>49</v>
      </c>
      <c r="E27" s="82"/>
      <c r="F27" s="83"/>
      <c r="G27" s="38" t="s">
        <v>50</v>
      </c>
      <c r="H27" s="36"/>
      <c r="I27" s="37" t="s">
        <v>51</v>
      </c>
      <c r="J27" s="39" t="s">
        <v>52</v>
      </c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</row>
    <row r="28" spans="1:84" ht="13.5" thickBot="1">
      <c r="A28" s="85"/>
      <c r="B28" s="28" t="s">
        <v>16</v>
      </c>
      <c r="C28" s="41" t="s">
        <v>16</v>
      </c>
      <c r="D28" s="75" t="s">
        <v>16</v>
      </c>
      <c r="E28" s="76"/>
      <c r="F28" s="77"/>
      <c r="G28" s="43" t="s">
        <v>16</v>
      </c>
      <c r="H28" s="28"/>
      <c r="I28" s="42" t="s">
        <v>16</v>
      </c>
      <c r="J28" s="27" t="s">
        <v>16</v>
      </c>
      <c r="K28" s="58"/>
      <c r="L28" s="45" t="s">
        <v>53</v>
      </c>
      <c r="M28" s="2"/>
      <c r="N28" s="2"/>
      <c r="O28" s="2"/>
      <c r="P28" s="2"/>
      <c r="Q28" s="58"/>
      <c r="R28" s="2"/>
      <c r="S28" s="2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</row>
    <row r="29" spans="1:84" ht="13.5" thickTop="1">
      <c r="A29" s="5" t="s">
        <v>13</v>
      </c>
      <c r="B29" s="51">
        <f aca="true" t="shared" si="5" ref="B29:B41">L10*G10/1000</f>
        <v>9</v>
      </c>
      <c r="C29" s="52">
        <f aca="true" t="shared" si="6" ref="C29:C41">(N10+O10+P10+Q10+R10+T10)</f>
        <v>39.75</v>
      </c>
      <c r="D29" s="86">
        <f>B29</f>
        <v>9</v>
      </c>
      <c r="E29" s="87"/>
      <c r="F29" s="87"/>
      <c r="G29" s="52">
        <f>C29</f>
        <v>39.75</v>
      </c>
      <c r="H29" s="54"/>
      <c r="I29" s="69">
        <f aca="true" t="shared" si="7" ref="I29:I41">D29+G29</f>
        <v>48.75</v>
      </c>
      <c r="J29" s="70">
        <f aca="true" t="shared" si="8" ref="J29:J41">1.2*G29+1.6*D29</f>
        <v>62.099999999999994</v>
      </c>
      <c r="K29" s="58"/>
      <c r="L29" s="45" t="s">
        <v>21</v>
      </c>
      <c r="M29" s="3"/>
      <c r="N29" s="3"/>
      <c r="O29" s="3"/>
      <c r="P29" s="45">
        <v>4</v>
      </c>
      <c r="Q29" s="58"/>
      <c r="R29" s="3"/>
      <c r="S29" s="3"/>
      <c r="T29" s="4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</row>
    <row r="30" spans="1:84" ht="12.75">
      <c r="A30" s="6" t="s">
        <v>35</v>
      </c>
      <c r="B30" s="9">
        <f t="shared" si="5"/>
        <v>60.66954009848013</v>
      </c>
      <c r="C30" s="11">
        <f t="shared" si="6"/>
        <v>97.33099999999999</v>
      </c>
      <c r="D30" s="72">
        <f aca="true" t="shared" si="9" ref="D30:D41">D29+B30</f>
        <v>69.66954009848013</v>
      </c>
      <c r="E30" s="73"/>
      <c r="F30" s="74"/>
      <c r="G30" s="11">
        <f aca="true" t="shared" si="10" ref="G30:G41">G29+C30</f>
        <v>137.081</v>
      </c>
      <c r="H30" s="13"/>
      <c r="I30" s="68">
        <f t="shared" si="7"/>
        <v>206.75054009848012</v>
      </c>
      <c r="J30" s="71">
        <f t="shared" si="8"/>
        <v>275.9684641575682</v>
      </c>
      <c r="K30" s="58"/>
      <c r="L30" s="45" t="s">
        <v>22</v>
      </c>
      <c r="M30" s="3"/>
      <c r="N30" s="3"/>
      <c r="O30" s="3"/>
      <c r="P30" s="45">
        <v>4</v>
      </c>
      <c r="Q30" s="58"/>
      <c r="R30" s="45"/>
      <c r="S30" s="3"/>
      <c r="T30" s="4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</row>
    <row r="31" spans="1:84" ht="12.75">
      <c r="A31" s="6">
        <v>9</v>
      </c>
      <c r="B31" s="9">
        <f t="shared" si="5"/>
        <v>32.35708805252273</v>
      </c>
      <c r="C31" s="11">
        <f t="shared" si="6"/>
        <v>96.981</v>
      </c>
      <c r="D31" s="72">
        <f t="shared" si="9"/>
        <v>102.02662815100285</v>
      </c>
      <c r="E31" s="73"/>
      <c r="F31" s="74"/>
      <c r="G31" s="11">
        <f t="shared" si="10"/>
        <v>234.06199999999998</v>
      </c>
      <c r="H31" s="13"/>
      <c r="I31" s="68">
        <f t="shared" si="7"/>
        <v>336.0886281510028</v>
      </c>
      <c r="J31" s="71">
        <f t="shared" si="8"/>
        <v>444.11700504160456</v>
      </c>
      <c r="K31" s="58"/>
      <c r="L31" s="45" t="s">
        <v>23</v>
      </c>
      <c r="M31" s="3"/>
      <c r="N31" s="3"/>
      <c r="O31" s="3"/>
      <c r="P31" s="45">
        <v>3</v>
      </c>
      <c r="Q31" s="58"/>
      <c r="R31" s="45"/>
      <c r="S31" s="3"/>
      <c r="T31" s="4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</row>
    <row r="32" spans="1:84" ht="12.75">
      <c r="A32" s="6">
        <f aca="true" t="shared" si="11" ref="A32:A40">A13</f>
        <v>7</v>
      </c>
      <c r="B32" s="9">
        <f t="shared" si="5"/>
        <v>32.35708805252273</v>
      </c>
      <c r="C32" s="11">
        <f t="shared" si="6"/>
        <v>96.75</v>
      </c>
      <c r="D32" s="72">
        <f t="shared" si="9"/>
        <v>134.38371620352558</v>
      </c>
      <c r="E32" s="73"/>
      <c r="F32" s="74"/>
      <c r="G32" s="11">
        <f t="shared" si="10"/>
        <v>330.812</v>
      </c>
      <c r="H32" s="13"/>
      <c r="I32" s="68">
        <f t="shared" si="7"/>
        <v>465.1957162035256</v>
      </c>
      <c r="J32" s="71">
        <f t="shared" si="8"/>
        <v>611.9883459256409</v>
      </c>
      <c r="K32" s="58"/>
      <c r="L32" s="45" t="s">
        <v>20</v>
      </c>
      <c r="M32" s="3"/>
      <c r="N32" s="3"/>
      <c r="O32" s="3"/>
      <c r="P32" s="45">
        <v>2</v>
      </c>
      <c r="Q32" s="58"/>
      <c r="R32" s="45"/>
      <c r="S32" s="3"/>
      <c r="T32" s="4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</row>
    <row r="33" spans="1:84" ht="12.75">
      <c r="A33" s="6">
        <f t="shared" si="11"/>
        <v>6</v>
      </c>
      <c r="B33" s="9">
        <f t="shared" si="5"/>
        <v>32.35708805252273</v>
      </c>
      <c r="C33" s="11">
        <f t="shared" si="6"/>
        <v>96.75</v>
      </c>
      <c r="D33" s="72">
        <f t="shared" si="9"/>
        <v>166.7408042560483</v>
      </c>
      <c r="E33" s="73"/>
      <c r="F33" s="74"/>
      <c r="G33" s="11">
        <f t="shared" si="10"/>
        <v>427.562</v>
      </c>
      <c r="H33" s="13"/>
      <c r="I33" s="68">
        <f t="shared" si="7"/>
        <v>594.3028042560484</v>
      </c>
      <c r="J33" s="71">
        <f t="shared" si="8"/>
        <v>779.8596868096772</v>
      </c>
      <c r="K33" s="58"/>
      <c r="L33" s="45"/>
      <c r="M33" s="3"/>
      <c r="N33" s="3"/>
      <c r="O33" s="3"/>
      <c r="P33" s="3"/>
      <c r="Q33" s="58"/>
      <c r="R33" s="45"/>
      <c r="S33" s="3"/>
      <c r="T33" s="4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</row>
    <row r="34" spans="1:84" ht="12.75">
      <c r="A34" s="6">
        <f t="shared" si="11"/>
        <v>5</v>
      </c>
      <c r="B34" s="9">
        <f t="shared" si="5"/>
        <v>32.35708805252273</v>
      </c>
      <c r="C34" s="11">
        <f t="shared" si="6"/>
        <v>96.75</v>
      </c>
      <c r="D34" s="72">
        <f t="shared" si="9"/>
        <v>199.09789230857103</v>
      </c>
      <c r="E34" s="73"/>
      <c r="F34" s="74"/>
      <c r="G34" s="11">
        <f t="shared" si="10"/>
        <v>524.312</v>
      </c>
      <c r="H34" s="13"/>
      <c r="I34" s="68">
        <f t="shared" si="7"/>
        <v>723.409892308571</v>
      </c>
      <c r="J34" s="71">
        <f t="shared" si="8"/>
        <v>947.7310276937137</v>
      </c>
      <c r="K34" s="58"/>
      <c r="L34" s="45" t="s">
        <v>30</v>
      </c>
      <c r="M34" s="3"/>
      <c r="N34" s="3"/>
      <c r="O34" s="3"/>
      <c r="P34" s="3"/>
      <c r="Q34" s="58"/>
      <c r="R34" s="45"/>
      <c r="S34" s="3"/>
      <c r="T34" s="4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</row>
    <row r="35" spans="1:84" ht="12.75">
      <c r="A35" s="6">
        <f t="shared" si="11"/>
        <v>4</v>
      </c>
      <c r="B35" s="9">
        <f t="shared" si="5"/>
        <v>32.35708805252273</v>
      </c>
      <c r="C35" s="11">
        <f t="shared" si="6"/>
        <v>96.75</v>
      </c>
      <c r="D35" s="72">
        <f t="shared" si="9"/>
        <v>231.45498036109376</v>
      </c>
      <c r="E35" s="73"/>
      <c r="F35" s="74"/>
      <c r="G35" s="11">
        <f t="shared" si="10"/>
        <v>621.062</v>
      </c>
      <c r="H35" s="13"/>
      <c r="I35" s="68">
        <f t="shared" si="7"/>
        <v>852.5169803610938</v>
      </c>
      <c r="J35" s="71">
        <f t="shared" si="8"/>
        <v>1115.60236857775</v>
      </c>
      <c r="K35" s="58"/>
      <c r="L35" s="45" t="s">
        <v>54</v>
      </c>
      <c r="M35" s="3"/>
      <c r="N35" s="3"/>
      <c r="O35" s="3"/>
      <c r="P35" s="3"/>
      <c r="Q35" s="58"/>
      <c r="R35" s="3"/>
      <c r="S35" s="3"/>
      <c r="T35" s="4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</row>
    <row r="36" spans="1:84" ht="12.75">
      <c r="A36" s="6">
        <f t="shared" si="11"/>
        <v>3</v>
      </c>
      <c r="B36" s="9">
        <f t="shared" si="5"/>
        <v>32.35708805252273</v>
      </c>
      <c r="C36" s="11">
        <f t="shared" si="6"/>
        <v>106.5</v>
      </c>
      <c r="D36" s="72">
        <f t="shared" si="9"/>
        <v>263.8120684136165</v>
      </c>
      <c r="E36" s="73"/>
      <c r="F36" s="74"/>
      <c r="G36" s="11">
        <f t="shared" si="10"/>
        <v>727.562</v>
      </c>
      <c r="H36" s="13"/>
      <c r="I36" s="68">
        <f t="shared" si="7"/>
        <v>991.3740684136164</v>
      </c>
      <c r="J36" s="71">
        <f t="shared" si="8"/>
        <v>1295.1737094617863</v>
      </c>
      <c r="K36" s="58"/>
      <c r="L36" s="45" t="s">
        <v>31</v>
      </c>
      <c r="M36" s="3"/>
      <c r="N36" s="3"/>
      <c r="O36" s="3"/>
      <c r="P36" s="3"/>
      <c r="Q36" s="58"/>
      <c r="R36" s="3"/>
      <c r="S36" s="3"/>
      <c r="T36" s="4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</row>
    <row r="37" spans="1:84" ht="12.75">
      <c r="A37" s="6">
        <f t="shared" si="11"/>
        <v>2</v>
      </c>
      <c r="B37" s="9">
        <f t="shared" si="5"/>
        <v>32.35708805252273</v>
      </c>
      <c r="C37" s="11">
        <f t="shared" si="6"/>
        <v>106.5</v>
      </c>
      <c r="D37" s="72">
        <f t="shared" si="9"/>
        <v>296.1691564661392</v>
      </c>
      <c r="E37" s="73"/>
      <c r="F37" s="74"/>
      <c r="G37" s="11">
        <f t="shared" si="10"/>
        <v>834.062</v>
      </c>
      <c r="H37" s="13"/>
      <c r="I37" s="68">
        <f t="shared" si="7"/>
        <v>1130.2311564661393</v>
      </c>
      <c r="J37" s="71">
        <f t="shared" si="8"/>
        <v>1474.7450503458226</v>
      </c>
      <c r="K37" s="58"/>
      <c r="L37" s="45" t="s">
        <v>32</v>
      </c>
      <c r="M37" s="3"/>
      <c r="N37" s="3"/>
      <c r="O37" s="3"/>
      <c r="P37" s="3"/>
      <c r="Q37" s="58"/>
      <c r="R37" s="3"/>
      <c r="S37" s="3"/>
      <c r="T37" s="4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</row>
    <row r="38" spans="1:84" ht="12.75">
      <c r="A38" s="6">
        <f t="shared" si="11"/>
        <v>1</v>
      </c>
      <c r="B38" s="9">
        <f t="shared" si="5"/>
        <v>32.3593682124227</v>
      </c>
      <c r="C38" s="11">
        <f t="shared" si="6"/>
        <v>84</v>
      </c>
      <c r="D38" s="72">
        <f t="shared" si="9"/>
        <v>328.5285246785619</v>
      </c>
      <c r="E38" s="73"/>
      <c r="F38" s="74"/>
      <c r="G38" s="11">
        <f t="shared" si="10"/>
        <v>918.062</v>
      </c>
      <c r="H38" s="13"/>
      <c r="I38" s="68">
        <f t="shared" si="7"/>
        <v>1246.590524678562</v>
      </c>
      <c r="J38" s="71">
        <f t="shared" si="8"/>
        <v>1627.320039485699</v>
      </c>
      <c r="K38" s="58"/>
      <c r="L38" s="45" t="s">
        <v>33</v>
      </c>
      <c r="M38" s="3"/>
      <c r="N38" s="3"/>
      <c r="O38" s="3"/>
      <c r="P38" s="3"/>
      <c r="Q38" s="58"/>
      <c r="R38" s="3"/>
      <c r="S38" s="3"/>
      <c r="T38" s="4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</row>
    <row r="39" spans="1:84" ht="12.75">
      <c r="A39" s="6" t="str">
        <f t="shared" si="11"/>
        <v>P-2</v>
      </c>
      <c r="B39" s="9">
        <f t="shared" si="5"/>
        <v>0</v>
      </c>
      <c r="C39" s="11">
        <f t="shared" si="6"/>
        <v>0</v>
      </c>
      <c r="D39" s="72">
        <f t="shared" si="9"/>
        <v>328.5285246785619</v>
      </c>
      <c r="E39" s="73"/>
      <c r="F39" s="74"/>
      <c r="G39" s="11">
        <f t="shared" si="10"/>
        <v>918.062</v>
      </c>
      <c r="H39" s="13"/>
      <c r="I39" s="68">
        <f t="shared" si="7"/>
        <v>1246.590524678562</v>
      </c>
      <c r="J39" s="71">
        <f t="shared" si="8"/>
        <v>1627.320039485699</v>
      </c>
      <c r="K39" s="58"/>
      <c r="L39" s="45" t="s">
        <v>34</v>
      </c>
      <c r="M39" s="58"/>
      <c r="N39" s="58"/>
      <c r="O39" s="58"/>
      <c r="P39" s="58"/>
      <c r="Q39" s="58"/>
      <c r="R39" s="3"/>
      <c r="S39" s="3"/>
      <c r="T39" s="4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</row>
    <row r="40" spans="1:84" ht="12.75">
      <c r="A40" s="6" t="str">
        <f t="shared" si="11"/>
        <v>P-3</v>
      </c>
      <c r="B40" s="9">
        <f t="shared" si="5"/>
        <v>12.943747284969078</v>
      </c>
      <c r="C40" s="11">
        <f t="shared" si="6"/>
        <v>51.1125</v>
      </c>
      <c r="D40" s="72">
        <f t="shared" si="9"/>
        <v>341.47227196353094</v>
      </c>
      <c r="E40" s="73"/>
      <c r="F40" s="74"/>
      <c r="G40" s="11">
        <f t="shared" si="10"/>
        <v>969.1745</v>
      </c>
      <c r="H40" s="14"/>
      <c r="I40" s="68">
        <f t="shared" si="7"/>
        <v>1310.646771963531</v>
      </c>
      <c r="J40" s="71">
        <f t="shared" si="8"/>
        <v>1709.3650351416495</v>
      </c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</row>
    <row r="41" spans="1:84" ht="12.75">
      <c r="A41" s="57" t="s">
        <v>58</v>
      </c>
      <c r="B41" s="9">
        <f t="shared" si="5"/>
        <v>12.943747284969078</v>
      </c>
      <c r="C41" s="11">
        <f t="shared" si="6"/>
        <v>50.9375</v>
      </c>
      <c r="D41" s="72">
        <f t="shared" si="9"/>
        <v>354.4160192485</v>
      </c>
      <c r="E41" s="73"/>
      <c r="F41" s="74"/>
      <c r="G41" s="11">
        <f t="shared" si="10"/>
        <v>1020.112</v>
      </c>
      <c r="H41" s="58"/>
      <c r="I41" s="68">
        <f t="shared" si="7"/>
        <v>1374.5280192485</v>
      </c>
      <c r="J41" s="71">
        <f t="shared" si="8"/>
        <v>1791.2000307976</v>
      </c>
      <c r="K41" s="2"/>
      <c r="L41" s="2"/>
      <c r="M41" s="2"/>
      <c r="N41" s="46"/>
      <c r="O41" s="58"/>
      <c r="P41" s="58"/>
      <c r="Q41" s="58"/>
      <c r="R41" s="58"/>
      <c r="S41" s="58"/>
      <c r="T41" s="58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</row>
    <row r="42" spans="1:84" ht="12.7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</row>
    <row r="43" spans="14:84" ht="12.75">
      <c r="N43" s="58"/>
      <c r="O43" s="58"/>
      <c r="P43" s="58"/>
      <c r="Q43" s="58"/>
      <c r="R43" s="58"/>
      <c r="S43" s="58"/>
      <c r="T43" s="58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</row>
    <row r="44" spans="14:84" ht="12.75">
      <c r="N44" s="58"/>
      <c r="O44" s="58"/>
      <c r="P44" s="58"/>
      <c r="Q44" s="58"/>
      <c r="R44" s="58"/>
      <c r="S44" s="58"/>
      <c r="T44" s="58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</row>
    <row r="45" spans="1:84" ht="12.75">
      <c r="A45" s="47" t="s">
        <v>25</v>
      </c>
      <c r="B45" s="47"/>
      <c r="C45" s="2"/>
      <c r="D45" s="2"/>
      <c r="E45" s="2"/>
      <c r="F45" s="2"/>
      <c r="G45" s="2"/>
      <c r="H45" s="2"/>
      <c r="I45" s="2"/>
      <c r="J45" s="2"/>
      <c r="K45" s="2"/>
      <c r="L45" s="2"/>
      <c r="M45" s="58"/>
      <c r="N45" s="58"/>
      <c r="O45" s="58"/>
      <c r="P45" s="58"/>
      <c r="Q45" s="58"/>
      <c r="R45" s="58"/>
      <c r="S45" s="58"/>
      <c r="T45" s="58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</row>
    <row r="46" spans="1:21" ht="12.75">
      <c r="A46" s="46" t="s">
        <v>26</v>
      </c>
      <c r="B46" s="46"/>
      <c r="C46" s="2"/>
      <c r="D46" s="2"/>
      <c r="E46" s="2"/>
      <c r="F46" s="2"/>
      <c r="G46" s="2">
        <v>4000</v>
      </c>
      <c r="H46" s="2"/>
      <c r="I46" s="16"/>
      <c r="J46" s="16" t="s">
        <v>27</v>
      </c>
      <c r="K46" s="2"/>
      <c r="M46" s="13">
        <f>SQRT(G47)</f>
        <v>18.537313851044466</v>
      </c>
      <c r="N46" s="58"/>
      <c r="O46" s="58"/>
      <c r="P46" s="58"/>
      <c r="Q46" s="58"/>
      <c r="R46" s="58"/>
      <c r="S46" s="58"/>
      <c r="T46" s="58"/>
      <c r="U46" s="58"/>
    </row>
    <row r="47" spans="1:21" ht="15">
      <c r="A47" s="46" t="s">
        <v>55</v>
      </c>
      <c r="B47" s="46"/>
      <c r="C47" s="2"/>
      <c r="D47" s="2"/>
      <c r="E47" s="2"/>
      <c r="F47" s="2"/>
      <c r="G47" s="48">
        <f>I41*1000/G46</f>
        <v>343.632004812125</v>
      </c>
      <c r="H47" s="49"/>
      <c r="I47" s="16"/>
      <c r="J47" s="2"/>
      <c r="K47" s="2"/>
      <c r="L47" s="50"/>
      <c r="M47" s="58"/>
      <c r="N47" s="58"/>
      <c r="O47" s="58"/>
      <c r="P47" s="58"/>
      <c r="Q47" s="58"/>
      <c r="R47" s="58"/>
      <c r="S47" s="58"/>
      <c r="T47" s="58"/>
      <c r="U47" s="58"/>
    </row>
    <row r="48" spans="3:21" ht="12.75"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</row>
    <row r="49" spans="3:21" ht="12.75"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</row>
    <row r="50" spans="3:21" ht="12.75"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</row>
    <row r="51" spans="3:21" ht="12.75"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</row>
    <row r="52" spans="3:21" ht="12.75"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</row>
    <row r="53" spans="3:21" ht="12.75"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</row>
    <row r="54" spans="3:21" ht="12.75"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</row>
    <row r="55" spans="3:21" ht="12.75"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</row>
    <row r="56" spans="3:21" ht="12.75"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3:21" ht="12.75"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3:21" ht="12.75"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</row>
    <row r="59" spans="3:21" ht="12.75"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</row>
    <row r="60" spans="3:21" ht="12.75"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</row>
    <row r="61" spans="3:21" ht="12.75"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</row>
    <row r="62" spans="3:21" ht="12.75"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</row>
    <row r="63" spans="3:21" ht="12.75"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</row>
    <row r="64" spans="3:21" ht="12.75"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</row>
    <row r="65" spans="3:21" ht="12.75"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</row>
    <row r="66" spans="3:21" ht="12.75"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</row>
    <row r="67" spans="3:21" ht="12.75"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</row>
    <row r="68" spans="3:21" ht="12.75"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</row>
    <row r="69" spans="3:21" ht="12.75"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</row>
    <row r="70" spans="3:21" ht="12.75"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</row>
    <row r="71" spans="3:21" ht="12.75"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</row>
    <row r="72" spans="3:21" ht="12.75"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</row>
    <row r="73" spans="3:21" ht="12.75"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</row>
    <row r="74" spans="3:21" ht="12.75"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</row>
    <row r="75" spans="3:21" ht="12.75"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</row>
    <row r="76" spans="3:21" ht="12.75"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</row>
    <row r="77" spans="3:21" ht="12.75"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</row>
    <row r="78" spans="3:21" ht="12.75"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</row>
    <row r="79" spans="3:21" ht="12.75"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</row>
    <row r="80" spans="3:21" ht="12.75"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</row>
    <row r="81" spans="3:21" ht="12.75"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</row>
    <row r="82" spans="3:21" ht="12.75"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</row>
    <row r="83" spans="3:21" ht="12.75"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</row>
    <row r="84" spans="3:21" ht="12.75"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</row>
    <row r="85" spans="3:21" ht="12.75"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</row>
    <row r="86" spans="3:21" ht="12.75"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</row>
    <row r="87" spans="3:21" ht="12.75"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</row>
    <row r="88" spans="3:21" ht="12.75"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</row>
    <row r="89" spans="3:21" ht="12.75"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</row>
    <row r="90" spans="3:21" ht="12.75"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</row>
    <row r="91" spans="3:21" ht="12.75"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</row>
    <row r="92" spans="3:21" ht="12.75"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</row>
    <row r="93" spans="3:21" ht="12.75"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</row>
    <row r="94" spans="3:21" ht="12.75"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</row>
    <row r="95" spans="3:21" ht="12.75"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</row>
    <row r="96" spans="3:21" ht="12.75"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</row>
    <row r="97" spans="3:21" ht="12.75"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</row>
    <row r="98" spans="3:21" ht="12.75"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</row>
    <row r="99" spans="3:21" ht="12.75"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</row>
    <row r="100" spans="3:21" ht="12.75"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</row>
    <row r="101" spans="3:21" ht="12.75"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</row>
    <row r="102" spans="3:21" ht="12.75"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</row>
    <row r="103" spans="3:21" ht="12.75"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</row>
    <row r="104" spans="3:21" ht="12.75"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</row>
    <row r="105" spans="3:21" ht="12.75"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</row>
    <row r="106" spans="3:21" ht="12.75"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</row>
    <row r="107" spans="3:21" ht="12.75"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</row>
    <row r="108" spans="3:21" ht="12.75"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</row>
    <row r="109" spans="3:21" ht="12.75"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</row>
    <row r="110" spans="3:21" ht="12.75"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</row>
    <row r="111" spans="3:21" ht="12.75"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</row>
    <row r="112" spans="3:21" ht="12.75"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</row>
    <row r="113" spans="3:21" ht="12.75"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</row>
    <row r="114" spans="3:21" ht="12.75"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</row>
  </sheetData>
  <mergeCells count="19">
    <mergeCell ref="D29:F29"/>
    <mergeCell ref="D30:F30"/>
    <mergeCell ref="D31:F31"/>
    <mergeCell ref="D32:F32"/>
    <mergeCell ref="A8:A9"/>
    <mergeCell ref="D8:F8"/>
    <mergeCell ref="D9:F9"/>
    <mergeCell ref="D27:F27"/>
    <mergeCell ref="A27:A28"/>
    <mergeCell ref="D41:F41"/>
    <mergeCell ref="D28:F28"/>
    <mergeCell ref="D33:F33"/>
    <mergeCell ref="D34:F34"/>
    <mergeCell ref="D35:F35"/>
    <mergeCell ref="D36:F36"/>
    <mergeCell ref="D37:F37"/>
    <mergeCell ref="D38:F38"/>
    <mergeCell ref="D39:F39"/>
    <mergeCell ref="D40:F40"/>
  </mergeCells>
  <printOptions/>
  <pageMargins left="0.5" right="0.5" top="0.5" bottom="0.5" header="0.5" footer="0.5"/>
  <pageSetup fitToHeight="1" fitToWidth="1" horizontalDpi="600" verticalDpi="600" orientation="landscape" scale="9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CF114"/>
  <sheetViews>
    <sheetView workbookViewId="0" topLeftCell="A1">
      <selection activeCell="M25" sqref="M25"/>
    </sheetView>
  </sheetViews>
  <sheetFormatPr defaultColWidth="9.140625" defaultRowHeight="12.75"/>
  <cols>
    <col min="1" max="2" width="6.8515625" style="0" customWidth="1"/>
    <col min="3" max="3" width="7.57421875" style="0" customWidth="1"/>
    <col min="4" max="4" width="3.7109375" style="0" customWidth="1"/>
    <col min="5" max="5" width="2.421875" style="0" customWidth="1"/>
    <col min="6" max="6" width="3.7109375" style="0" customWidth="1"/>
    <col min="7" max="7" width="15.421875" style="0" customWidth="1"/>
    <col min="8" max="8" width="6.00390625" style="0" hidden="1" customWidth="1"/>
    <col min="9" max="9" width="7.57421875" style="0" bestFit="1" customWidth="1"/>
    <col min="10" max="10" width="8.8515625" style="0" bestFit="1" customWidth="1"/>
    <col min="11" max="11" width="8.7109375" style="0" bestFit="1" customWidth="1"/>
    <col min="12" max="12" width="9.28125" style="0" bestFit="1" customWidth="1"/>
    <col min="13" max="13" width="7.140625" style="0" customWidth="1"/>
    <col min="14" max="14" width="6.00390625" style="0" bestFit="1" customWidth="1"/>
    <col min="15" max="15" width="6.28125" style="0" bestFit="1" customWidth="1"/>
    <col min="16" max="16" width="7.140625" style="0" bestFit="1" customWidth="1"/>
    <col min="17" max="17" width="7.57421875" style="0" bestFit="1" customWidth="1"/>
    <col min="18" max="18" width="6.00390625" style="0" bestFit="1" customWidth="1"/>
    <col min="19" max="19" width="5.28125" style="0" bestFit="1" customWidth="1"/>
    <col min="20" max="20" width="6.00390625" style="0" bestFit="1" customWidth="1"/>
  </cols>
  <sheetData>
    <row r="1" spans="1:84" ht="12.75">
      <c r="A1" s="15" t="s">
        <v>0</v>
      </c>
      <c r="B1" s="15"/>
      <c r="C1" s="1" t="s">
        <v>59</v>
      </c>
      <c r="D1" s="1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</row>
    <row r="2" spans="1:84" ht="12.75">
      <c r="A2" s="15" t="s">
        <v>24</v>
      </c>
      <c r="B2" s="15"/>
      <c r="C2" s="1"/>
      <c r="D2" s="16"/>
      <c r="E2" s="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</row>
    <row r="3" spans="1:84" ht="12.75">
      <c r="A3" s="15" t="s">
        <v>1</v>
      </c>
      <c r="B3" s="15"/>
      <c r="C3" s="1"/>
      <c r="D3" s="1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</row>
    <row r="4" spans="1:84" ht="12.75">
      <c r="A4" s="15" t="s">
        <v>2</v>
      </c>
      <c r="B4" s="15"/>
      <c r="C4" s="1"/>
      <c r="D4" s="16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</row>
    <row r="5" spans="1:84" ht="12.75">
      <c r="A5" s="15"/>
      <c r="B5" s="1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</row>
    <row r="6" spans="1:84" ht="12.75">
      <c r="A6" s="15" t="s">
        <v>3</v>
      </c>
      <c r="B6" s="15"/>
      <c r="C6" s="1"/>
      <c r="D6" s="1" t="s">
        <v>67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</row>
    <row r="7" spans="1:84" ht="12.75">
      <c r="A7" s="7"/>
      <c r="B7" s="7"/>
      <c r="C7" s="7"/>
      <c r="D7" s="18"/>
      <c r="E7" s="18"/>
      <c r="F7" s="18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</row>
    <row r="8" spans="1:84" ht="13.5">
      <c r="A8" s="78" t="s">
        <v>4</v>
      </c>
      <c r="B8" s="19" t="s">
        <v>28</v>
      </c>
      <c r="C8" s="20" t="s">
        <v>5</v>
      </c>
      <c r="D8" s="80" t="s">
        <v>10</v>
      </c>
      <c r="E8" s="80"/>
      <c r="F8" s="80"/>
      <c r="G8" s="20" t="s">
        <v>37</v>
      </c>
      <c r="H8" s="21"/>
      <c r="I8" s="21" t="s">
        <v>38</v>
      </c>
      <c r="J8" s="22" t="s">
        <v>11</v>
      </c>
      <c r="K8" s="23" t="s">
        <v>7</v>
      </c>
      <c r="L8" s="24" t="s">
        <v>9</v>
      </c>
      <c r="M8" s="21" t="s">
        <v>14</v>
      </c>
      <c r="N8" s="25" t="s">
        <v>39</v>
      </c>
      <c r="O8" s="25" t="s">
        <v>40</v>
      </c>
      <c r="P8" s="20" t="s">
        <v>41</v>
      </c>
      <c r="Q8" s="20" t="s">
        <v>42</v>
      </c>
      <c r="R8" s="21" t="s">
        <v>43</v>
      </c>
      <c r="S8" s="20" t="s">
        <v>18</v>
      </c>
      <c r="T8" s="20" t="s">
        <v>44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</row>
    <row r="9" spans="1:84" ht="15" thickBot="1">
      <c r="A9" s="79"/>
      <c r="B9" s="26" t="s">
        <v>29</v>
      </c>
      <c r="C9" s="27" t="s">
        <v>17</v>
      </c>
      <c r="D9" s="76" t="s">
        <v>8</v>
      </c>
      <c r="E9" s="76"/>
      <c r="F9" s="76"/>
      <c r="G9" s="27" t="s">
        <v>45</v>
      </c>
      <c r="H9" s="28"/>
      <c r="I9" s="29" t="s">
        <v>19</v>
      </c>
      <c r="J9" s="30" t="s">
        <v>46</v>
      </c>
      <c r="K9" s="31" t="s">
        <v>12</v>
      </c>
      <c r="L9" s="32" t="s">
        <v>46</v>
      </c>
      <c r="M9" s="28" t="s">
        <v>15</v>
      </c>
      <c r="N9" s="33" t="s">
        <v>16</v>
      </c>
      <c r="O9" s="33" t="s">
        <v>16</v>
      </c>
      <c r="P9" s="27" t="s">
        <v>16</v>
      </c>
      <c r="Q9" s="27" t="s">
        <v>16</v>
      </c>
      <c r="R9" s="28" t="s">
        <v>16</v>
      </c>
      <c r="S9" s="27" t="s">
        <v>6</v>
      </c>
      <c r="T9" s="27" t="s">
        <v>16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</row>
    <row r="10" spans="1:84" ht="13.5" thickTop="1">
      <c r="A10" s="65" t="s">
        <v>13</v>
      </c>
      <c r="B10" s="65" t="s">
        <v>13</v>
      </c>
      <c r="C10" s="65">
        <v>20</v>
      </c>
      <c r="D10" s="65">
        <v>14</v>
      </c>
      <c r="E10" s="65"/>
      <c r="F10" s="65">
        <v>24</v>
      </c>
      <c r="G10" s="65">
        <v>168</v>
      </c>
      <c r="H10" s="65"/>
      <c r="I10" s="65">
        <v>2</v>
      </c>
      <c r="J10" s="65">
        <v>30</v>
      </c>
      <c r="K10" s="66">
        <f aca="true" t="shared" si="0" ref="K10:K22">IF(G10*I10&gt;=400,IF(B10="Roof",0,IF(0.25+15/SQRT(G10*I10)&lt;0.4,0.4,0.25+15/SQRT(G10*I10))),0)</f>
        <v>0</v>
      </c>
      <c r="L10" s="67">
        <f aca="true" t="shared" si="1" ref="L10:L22">IF(K10&gt;0,J10*K10,J10)</f>
        <v>30</v>
      </c>
      <c r="M10" s="65">
        <v>5</v>
      </c>
      <c r="N10" s="65">
        <f aca="true" t="shared" si="2" ref="N10:N22">0.15*M10/12*G10</f>
        <v>10.5</v>
      </c>
      <c r="O10" s="65"/>
      <c r="P10" s="65"/>
      <c r="Q10" s="65">
        <v>8</v>
      </c>
      <c r="R10" s="65">
        <f aca="true" t="shared" si="3" ref="R10:R22">0.15*D10*F10/144*C10</f>
        <v>7.000000000000001</v>
      </c>
      <c r="S10" s="65">
        <v>20</v>
      </c>
      <c r="T10" s="65">
        <f aca="true" t="shared" si="4" ref="T10:T22">S10*G10/1000</f>
        <v>3.36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</row>
    <row r="11" spans="1:84" ht="12.75">
      <c r="A11" s="6" t="s">
        <v>35</v>
      </c>
      <c r="B11" s="6" t="s">
        <v>36</v>
      </c>
      <c r="C11" s="6">
        <v>15.66</v>
      </c>
      <c r="D11" s="6">
        <v>14</v>
      </c>
      <c r="E11" s="6"/>
      <c r="F11" s="6">
        <v>24</v>
      </c>
      <c r="G11" s="6">
        <v>480</v>
      </c>
      <c r="H11" s="6"/>
      <c r="I11" s="6">
        <v>4</v>
      </c>
      <c r="J11" s="6">
        <v>150</v>
      </c>
      <c r="K11" s="9">
        <f t="shared" si="0"/>
        <v>0.5923265984407289</v>
      </c>
      <c r="L11" s="10">
        <f t="shared" si="1"/>
        <v>88.84898976610933</v>
      </c>
      <c r="M11" s="6">
        <v>7</v>
      </c>
      <c r="N11" s="6">
        <f t="shared" si="2"/>
        <v>42.00000000000001</v>
      </c>
      <c r="O11" s="6"/>
      <c r="P11" s="6"/>
      <c r="Q11" s="6">
        <v>8</v>
      </c>
      <c r="R11" s="6">
        <f t="shared" si="3"/>
        <v>5.481000000000001</v>
      </c>
      <c r="S11" s="6">
        <v>20</v>
      </c>
      <c r="T11" s="6">
        <f t="shared" si="4"/>
        <v>9.6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</row>
    <row r="12" spans="1:84" ht="12.75">
      <c r="A12" s="6">
        <v>8</v>
      </c>
      <c r="B12" s="6" t="s">
        <v>36</v>
      </c>
      <c r="C12" s="6">
        <v>14.66</v>
      </c>
      <c r="D12" s="6">
        <v>14</v>
      </c>
      <c r="E12" s="6"/>
      <c r="F12" s="6">
        <v>24</v>
      </c>
      <c r="G12" s="6">
        <v>480</v>
      </c>
      <c r="H12" s="6"/>
      <c r="I12" s="6">
        <v>4</v>
      </c>
      <c r="J12" s="6">
        <v>100</v>
      </c>
      <c r="K12" s="9">
        <f t="shared" si="0"/>
        <v>0.5923265984407289</v>
      </c>
      <c r="L12" s="10">
        <f t="shared" si="1"/>
        <v>59.232659844072884</v>
      </c>
      <c r="M12" s="6">
        <v>7</v>
      </c>
      <c r="N12" s="6">
        <f t="shared" si="2"/>
        <v>42.00000000000001</v>
      </c>
      <c r="O12" s="6"/>
      <c r="P12" s="6"/>
      <c r="Q12" s="6">
        <v>8</v>
      </c>
      <c r="R12" s="6">
        <f t="shared" si="3"/>
        <v>5.131</v>
      </c>
      <c r="S12" s="6">
        <v>20</v>
      </c>
      <c r="T12" s="6">
        <f t="shared" si="4"/>
        <v>9.6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</row>
    <row r="13" spans="1:84" ht="12.75">
      <c r="A13" s="6">
        <v>7</v>
      </c>
      <c r="B13" s="6" t="s">
        <v>36</v>
      </c>
      <c r="C13" s="6">
        <v>14</v>
      </c>
      <c r="D13" s="6">
        <v>14</v>
      </c>
      <c r="E13" s="6"/>
      <c r="F13" s="6">
        <v>24</v>
      </c>
      <c r="G13" s="6">
        <v>480</v>
      </c>
      <c r="H13" s="6"/>
      <c r="I13" s="6">
        <v>4</v>
      </c>
      <c r="J13" s="6">
        <v>100</v>
      </c>
      <c r="K13" s="9">
        <f t="shared" si="0"/>
        <v>0.5923265984407289</v>
      </c>
      <c r="L13" s="10">
        <f t="shared" si="1"/>
        <v>59.232659844072884</v>
      </c>
      <c r="M13" s="6">
        <v>7</v>
      </c>
      <c r="N13" s="6">
        <f t="shared" si="2"/>
        <v>42.00000000000001</v>
      </c>
      <c r="O13" s="6"/>
      <c r="P13" s="6"/>
      <c r="Q13" s="6">
        <v>8</v>
      </c>
      <c r="R13" s="6">
        <f t="shared" si="3"/>
        <v>4.9</v>
      </c>
      <c r="S13" s="6">
        <v>20</v>
      </c>
      <c r="T13" s="6">
        <f t="shared" si="4"/>
        <v>9.6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</row>
    <row r="14" spans="1:84" ht="12.75">
      <c r="A14" s="6">
        <v>6</v>
      </c>
      <c r="B14" s="6" t="s">
        <v>36</v>
      </c>
      <c r="C14" s="6">
        <v>14</v>
      </c>
      <c r="D14" s="6">
        <v>14</v>
      </c>
      <c r="E14" s="6"/>
      <c r="F14" s="6">
        <v>24</v>
      </c>
      <c r="G14" s="6">
        <v>480</v>
      </c>
      <c r="H14" s="6"/>
      <c r="I14" s="6">
        <v>4</v>
      </c>
      <c r="J14" s="6">
        <v>100</v>
      </c>
      <c r="K14" s="9">
        <f t="shared" si="0"/>
        <v>0.5923265984407289</v>
      </c>
      <c r="L14" s="10">
        <f t="shared" si="1"/>
        <v>59.232659844072884</v>
      </c>
      <c r="M14" s="6">
        <v>7</v>
      </c>
      <c r="N14" s="6">
        <f t="shared" si="2"/>
        <v>42.00000000000001</v>
      </c>
      <c r="O14" s="6"/>
      <c r="P14" s="6"/>
      <c r="Q14" s="6">
        <v>8</v>
      </c>
      <c r="R14" s="6">
        <f t="shared" si="3"/>
        <v>4.9</v>
      </c>
      <c r="S14" s="6">
        <v>20</v>
      </c>
      <c r="T14" s="6">
        <f t="shared" si="4"/>
        <v>9.6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</row>
    <row r="15" spans="1:84" ht="12.75">
      <c r="A15" s="6">
        <v>5</v>
      </c>
      <c r="B15" s="6" t="s">
        <v>36</v>
      </c>
      <c r="C15" s="6">
        <v>14</v>
      </c>
      <c r="D15" s="6">
        <v>14</v>
      </c>
      <c r="E15" s="6"/>
      <c r="F15" s="6">
        <v>24</v>
      </c>
      <c r="G15" s="6">
        <v>480</v>
      </c>
      <c r="H15" s="6"/>
      <c r="I15" s="6">
        <v>4</v>
      </c>
      <c r="J15" s="6">
        <v>100</v>
      </c>
      <c r="K15" s="9">
        <f t="shared" si="0"/>
        <v>0.5923265984407289</v>
      </c>
      <c r="L15" s="10">
        <f t="shared" si="1"/>
        <v>59.232659844072884</v>
      </c>
      <c r="M15" s="6">
        <v>7</v>
      </c>
      <c r="N15" s="6">
        <f t="shared" si="2"/>
        <v>42.00000000000001</v>
      </c>
      <c r="O15" s="6"/>
      <c r="P15" s="6"/>
      <c r="Q15" s="6">
        <v>8</v>
      </c>
      <c r="R15" s="6">
        <f t="shared" si="3"/>
        <v>4.9</v>
      </c>
      <c r="S15" s="6">
        <v>20</v>
      </c>
      <c r="T15" s="6">
        <f t="shared" si="4"/>
        <v>9.6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</row>
    <row r="16" spans="1:84" ht="12.75">
      <c r="A16" s="6">
        <v>4</v>
      </c>
      <c r="B16" s="6" t="s">
        <v>36</v>
      </c>
      <c r="C16" s="6">
        <v>14</v>
      </c>
      <c r="D16" s="6">
        <v>14</v>
      </c>
      <c r="E16" s="6"/>
      <c r="F16" s="6">
        <v>24</v>
      </c>
      <c r="G16" s="6">
        <v>480</v>
      </c>
      <c r="H16" s="6"/>
      <c r="I16" s="6">
        <v>4</v>
      </c>
      <c r="J16" s="6">
        <v>100</v>
      </c>
      <c r="K16" s="9">
        <f t="shared" si="0"/>
        <v>0.5923265984407289</v>
      </c>
      <c r="L16" s="10">
        <f t="shared" si="1"/>
        <v>59.232659844072884</v>
      </c>
      <c r="M16" s="6">
        <v>7</v>
      </c>
      <c r="N16" s="6">
        <f t="shared" si="2"/>
        <v>42.00000000000001</v>
      </c>
      <c r="O16" s="6"/>
      <c r="P16" s="6"/>
      <c r="Q16" s="6">
        <v>8</v>
      </c>
      <c r="R16" s="6">
        <f t="shared" si="3"/>
        <v>4.9</v>
      </c>
      <c r="S16" s="6">
        <v>20</v>
      </c>
      <c r="T16" s="6">
        <f t="shared" si="4"/>
        <v>9.6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</row>
    <row r="17" spans="1:84" ht="12.75">
      <c r="A17" s="6">
        <v>3</v>
      </c>
      <c r="B17" s="6" t="s">
        <v>36</v>
      </c>
      <c r="C17" s="6">
        <v>14</v>
      </c>
      <c r="D17" s="6">
        <v>14</v>
      </c>
      <c r="E17" s="6"/>
      <c r="F17" s="6">
        <v>24</v>
      </c>
      <c r="G17" s="6">
        <v>480</v>
      </c>
      <c r="H17" s="6"/>
      <c r="I17" s="6">
        <v>4</v>
      </c>
      <c r="J17" s="6">
        <v>100</v>
      </c>
      <c r="K17" s="9">
        <f t="shared" si="0"/>
        <v>0.5923265984407289</v>
      </c>
      <c r="L17" s="10">
        <f t="shared" si="1"/>
        <v>59.232659844072884</v>
      </c>
      <c r="M17" s="6">
        <v>8</v>
      </c>
      <c r="N17" s="6">
        <f t="shared" si="2"/>
        <v>47.99999999999999</v>
      </c>
      <c r="O17" s="6"/>
      <c r="P17" s="6"/>
      <c r="Q17" s="6">
        <v>8</v>
      </c>
      <c r="R17" s="6">
        <f t="shared" si="3"/>
        <v>4.9</v>
      </c>
      <c r="S17" s="6">
        <v>20</v>
      </c>
      <c r="T17" s="6">
        <f t="shared" si="4"/>
        <v>9.6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</row>
    <row r="18" spans="1:84" ht="12.75">
      <c r="A18" s="6">
        <v>2</v>
      </c>
      <c r="B18" s="6" t="s">
        <v>36</v>
      </c>
      <c r="C18" s="6">
        <v>14</v>
      </c>
      <c r="D18" s="6">
        <v>14</v>
      </c>
      <c r="E18" s="6"/>
      <c r="F18" s="6">
        <v>24</v>
      </c>
      <c r="G18" s="6">
        <v>480</v>
      </c>
      <c r="H18" s="6"/>
      <c r="I18" s="6">
        <v>4</v>
      </c>
      <c r="J18" s="6">
        <v>100</v>
      </c>
      <c r="K18" s="9">
        <f t="shared" si="0"/>
        <v>0.5923265984407289</v>
      </c>
      <c r="L18" s="10">
        <f t="shared" si="1"/>
        <v>59.232659844072884</v>
      </c>
      <c r="M18" s="6">
        <v>8</v>
      </c>
      <c r="N18" s="6">
        <f t="shared" si="2"/>
        <v>47.99999999999999</v>
      </c>
      <c r="O18" s="6"/>
      <c r="P18" s="6"/>
      <c r="Q18" s="6">
        <v>8</v>
      </c>
      <c r="R18" s="6">
        <f t="shared" si="3"/>
        <v>4.9</v>
      </c>
      <c r="S18" s="6">
        <v>20</v>
      </c>
      <c r="T18" s="6">
        <f t="shared" si="4"/>
        <v>9.6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</row>
    <row r="19" spans="1:84" ht="12.75">
      <c r="A19" s="6">
        <v>1</v>
      </c>
      <c r="B19" s="6" t="s">
        <v>36</v>
      </c>
      <c r="C19" s="6">
        <v>20</v>
      </c>
      <c r="D19" s="6">
        <v>14</v>
      </c>
      <c r="E19" s="6"/>
      <c r="F19" s="6">
        <v>24</v>
      </c>
      <c r="G19" s="6">
        <v>365</v>
      </c>
      <c r="H19" s="6"/>
      <c r="I19" s="6">
        <v>4</v>
      </c>
      <c r="J19" s="6">
        <v>100</v>
      </c>
      <c r="K19" s="9">
        <f t="shared" si="0"/>
        <v>0.6425679419426603</v>
      </c>
      <c r="L19" s="10">
        <f t="shared" si="1"/>
        <v>64.25679419426604</v>
      </c>
      <c r="M19" s="6">
        <v>8</v>
      </c>
      <c r="N19" s="6">
        <f t="shared" si="2"/>
        <v>36.5</v>
      </c>
      <c r="O19" s="6"/>
      <c r="P19" s="6"/>
      <c r="Q19" s="6">
        <v>8</v>
      </c>
      <c r="R19" s="6">
        <f t="shared" si="3"/>
        <v>7.000000000000001</v>
      </c>
      <c r="S19" s="6">
        <v>20</v>
      </c>
      <c r="T19" s="6">
        <f t="shared" si="4"/>
        <v>7.3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</row>
    <row r="20" spans="1:84" ht="12.75">
      <c r="A20" s="62" t="s">
        <v>56</v>
      </c>
      <c r="B20" s="62" t="s">
        <v>36</v>
      </c>
      <c r="C20" s="62">
        <v>0</v>
      </c>
      <c r="D20" s="62">
        <v>0</v>
      </c>
      <c r="E20" s="62"/>
      <c r="F20" s="62">
        <v>0</v>
      </c>
      <c r="G20" s="62">
        <v>0</v>
      </c>
      <c r="H20" s="62"/>
      <c r="I20" s="62">
        <v>0</v>
      </c>
      <c r="J20" s="62">
        <v>0</v>
      </c>
      <c r="K20" s="63">
        <f t="shared" si="0"/>
        <v>0</v>
      </c>
      <c r="L20" s="64">
        <f t="shared" si="1"/>
        <v>0</v>
      </c>
      <c r="M20" s="62">
        <v>0</v>
      </c>
      <c r="N20" s="62">
        <f t="shared" si="2"/>
        <v>0</v>
      </c>
      <c r="O20" s="62"/>
      <c r="P20" s="62"/>
      <c r="Q20" s="62">
        <v>0</v>
      </c>
      <c r="R20" s="62">
        <f t="shared" si="3"/>
        <v>0</v>
      </c>
      <c r="S20" s="62">
        <v>0</v>
      </c>
      <c r="T20" s="62">
        <f t="shared" si="4"/>
        <v>0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</row>
    <row r="21" spans="1:84" ht="12.75">
      <c r="A21" s="8" t="s">
        <v>57</v>
      </c>
      <c r="B21" s="8" t="s">
        <v>36</v>
      </c>
      <c r="C21" s="8">
        <v>10.5</v>
      </c>
      <c r="D21" s="8">
        <v>14</v>
      </c>
      <c r="E21" s="8"/>
      <c r="F21" s="8">
        <v>24</v>
      </c>
      <c r="G21" s="8">
        <v>365</v>
      </c>
      <c r="H21" s="8"/>
      <c r="I21" s="8">
        <v>4</v>
      </c>
      <c r="J21" s="8">
        <v>100</v>
      </c>
      <c r="K21" s="55">
        <f t="shared" si="0"/>
        <v>0.6425679419426603</v>
      </c>
      <c r="L21" s="56">
        <f t="shared" si="1"/>
        <v>64.25679419426604</v>
      </c>
      <c r="M21" s="8">
        <v>5</v>
      </c>
      <c r="N21" s="8">
        <f t="shared" si="2"/>
        <v>22.8125</v>
      </c>
      <c r="O21" s="8"/>
      <c r="P21" s="8"/>
      <c r="Q21" s="8">
        <v>0</v>
      </c>
      <c r="R21" s="8">
        <f t="shared" si="3"/>
        <v>3.6750000000000003</v>
      </c>
      <c r="S21" s="8">
        <v>20</v>
      </c>
      <c r="T21" s="8">
        <f t="shared" si="4"/>
        <v>7.3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</row>
    <row r="22" spans="1:84" ht="12.75">
      <c r="A22" s="8" t="s">
        <v>58</v>
      </c>
      <c r="B22" s="8" t="s">
        <v>36</v>
      </c>
      <c r="C22" s="8">
        <v>10</v>
      </c>
      <c r="D22" s="8">
        <v>14</v>
      </c>
      <c r="E22" s="8"/>
      <c r="F22" s="8">
        <v>24</v>
      </c>
      <c r="G22" s="8">
        <v>365</v>
      </c>
      <c r="H22" s="8"/>
      <c r="I22" s="8">
        <v>4</v>
      </c>
      <c r="J22" s="8">
        <v>40</v>
      </c>
      <c r="K22" s="55">
        <f t="shared" si="0"/>
        <v>0.6425679419426603</v>
      </c>
      <c r="L22" s="56">
        <f t="shared" si="1"/>
        <v>25.702717677706413</v>
      </c>
      <c r="M22" s="8">
        <v>5</v>
      </c>
      <c r="N22" s="8">
        <f t="shared" si="2"/>
        <v>22.8125</v>
      </c>
      <c r="O22" s="8"/>
      <c r="P22" s="8"/>
      <c r="Q22" s="8">
        <v>0</v>
      </c>
      <c r="R22" s="8">
        <f t="shared" si="3"/>
        <v>3.5000000000000004</v>
      </c>
      <c r="S22" s="8">
        <v>20</v>
      </c>
      <c r="T22" s="8">
        <f t="shared" si="4"/>
        <v>7.3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</row>
    <row r="23" spans="1:84" ht="12.7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</row>
    <row r="24" spans="21:84" ht="12.75"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</row>
    <row r="25" spans="21:84" ht="12.75"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</row>
    <row r="26" spans="21:84" ht="12.75"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</row>
    <row r="27" spans="1:84" ht="13.5">
      <c r="A27" s="84" t="s">
        <v>4</v>
      </c>
      <c r="B27" s="21" t="s">
        <v>47</v>
      </c>
      <c r="C27" s="35" t="s">
        <v>48</v>
      </c>
      <c r="D27" s="81" t="s">
        <v>49</v>
      </c>
      <c r="E27" s="82"/>
      <c r="F27" s="83"/>
      <c r="G27" s="38" t="s">
        <v>50</v>
      </c>
      <c r="H27" s="36"/>
      <c r="I27" s="37" t="s">
        <v>51</v>
      </c>
      <c r="J27" s="39" t="s">
        <v>52</v>
      </c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</row>
    <row r="28" spans="1:84" ht="13.5" thickBot="1">
      <c r="A28" s="85"/>
      <c r="B28" s="28" t="s">
        <v>16</v>
      </c>
      <c r="C28" s="41" t="s">
        <v>16</v>
      </c>
      <c r="D28" s="75" t="s">
        <v>16</v>
      </c>
      <c r="E28" s="76"/>
      <c r="F28" s="77"/>
      <c r="G28" s="43" t="s">
        <v>16</v>
      </c>
      <c r="H28" s="28"/>
      <c r="I28" s="42" t="s">
        <v>16</v>
      </c>
      <c r="J28" s="27" t="s">
        <v>16</v>
      </c>
      <c r="K28" s="58"/>
      <c r="L28" s="45" t="s">
        <v>53</v>
      </c>
      <c r="M28" s="2"/>
      <c r="N28" s="2"/>
      <c r="O28" s="2"/>
      <c r="P28" s="2"/>
      <c r="Q28" s="58"/>
      <c r="R28" s="2"/>
      <c r="S28" s="2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</row>
    <row r="29" spans="1:84" ht="13.5" thickTop="1">
      <c r="A29" s="5" t="s">
        <v>13</v>
      </c>
      <c r="B29" s="51">
        <f aca="true" t="shared" si="5" ref="B29:B41">L10*G10/1000</f>
        <v>5.04</v>
      </c>
      <c r="C29" s="52">
        <f aca="true" t="shared" si="6" ref="C29:C41">(N10+O10+P10+Q10+R10+T10)</f>
        <v>28.86</v>
      </c>
      <c r="D29" s="86">
        <f>B29</f>
        <v>5.04</v>
      </c>
      <c r="E29" s="87"/>
      <c r="F29" s="87"/>
      <c r="G29" s="52">
        <f>C29</f>
        <v>28.86</v>
      </c>
      <c r="H29" s="54"/>
      <c r="I29" s="53">
        <f aca="true" t="shared" si="7" ref="I29:I41">D29+G29</f>
        <v>33.9</v>
      </c>
      <c r="J29" s="51">
        <f aca="true" t="shared" si="8" ref="J29:J41">1.2*G29+1.6*D29</f>
        <v>42.696</v>
      </c>
      <c r="K29" s="58"/>
      <c r="L29" s="45" t="s">
        <v>21</v>
      </c>
      <c r="M29" s="3"/>
      <c r="N29" s="3"/>
      <c r="O29" s="3"/>
      <c r="P29" s="45">
        <v>4</v>
      </c>
      <c r="Q29" s="58"/>
      <c r="R29" s="3"/>
      <c r="S29" s="3"/>
      <c r="T29" s="4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</row>
    <row r="30" spans="1:84" ht="12.75">
      <c r="A30" s="6" t="s">
        <v>35</v>
      </c>
      <c r="B30" s="9">
        <f t="shared" si="5"/>
        <v>42.64751508773248</v>
      </c>
      <c r="C30" s="11">
        <f t="shared" si="6"/>
        <v>65.081</v>
      </c>
      <c r="D30" s="72">
        <f aca="true" t="shared" si="9" ref="D30:D41">D29+B30</f>
        <v>47.68751508773248</v>
      </c>
      <c r="E30" s="73"/>
      <c r="F30" s="74"/>
      <c r="G30" s="11">
        <f aca="true" t="shared" si="10" ref="G30:G41">G29+C30</f>
        <v>93.941</v>
      </c>
      <c r="H30" s="13"/>
      <c r="I30" s="12">
        <f t="shared" si="7"/>
        <v>141.62851508773247</v>
      </c>
      <c r="J30" s="9">
        <f t="shared" si="8"/>
        <v>189.02922414037198</v>
      </c>
      <c r="K30" s="58"/>
      <c r="L30" s="45" t="s">
        <v>22</v>
      </c>
      <c r="M30" s="3"/>
      <c r="N30" s="3"/>
      <c r="O30" s="3"/>
      <c r="P30" s="45">
        <v>4</v>
      </c>
      <c r="Q30" s="58"/>
      <c r="R30" s="45"/>
      <c r="S30" s="3"/>
      <c r="T30" s="4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</row>
    <row r="31" spans="1:84" ht="12.75">
      <c r="A31" s="6">
        <v>9</v>
      </c>
      <c r="B31" s="9">
        <f t="shared" si="5"/>
        <v>28.431676725154983</v>
      </c>
      <c r="C31" s="11">
        <f t="shared" si="6"/>
        <v>64.73100000000001</v>
      </c>
      <c r="D31" s="72">
        <f t="shared" si="9"/>
        <v>76.11919181288746</v>
      </c>
      <c r="E31" s="73"/>
      <c r="F31" s="74"/>
      <c r="G31" s="11">
        <f t="shared" si="10"/>
        <v>158.67200000000003</v>
      </c>
      <c r="H31" s="13"/>
      <c r="I31" s="12">
        <f t="shared" si="7"/>
        <v>234.7911918128875</v>
      </c>
      <c r="J31" s="9">
        <f t="shared" si="8"/>
        <v>312.19710690062</v>
      </c>
      <c r="K31" s="58"/>
      <c r="L31" s="45" t="s">
        <v>23</v>
      </c>
      <c r="M31" s="3"/>
      <c r="N31" s="3"/>
      <c r="O31" s="3"/>
      <c r="P31" s="45">
        <v>3</v>
      </c>
      <c r="Q31" s="58"/>
      <c r="R31" s="45"/>
      <c r="S31" s="3"/>
      <c r="T31" s="4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</row>
    <row r="32" spans="1:84" ht="12.75">
      <c r="A32" s="6">
        <f aca="true" t="shared" si="11" ref="A32:A40">A13</f>
        <v>7</v>
      </c>
      <c r="B32" s="9">
        <f t="shared" si="5"/>
        <v>28.431676725154983</v>
      </c>
      <c r="C32" s="11">
        <f t="shared" si="6"/>
        <v>64.5</v>
      </c>
      <c r="D32" s="72">
        <f t="shared" si="9"/>
        <v>104.55086853804245</v>
      </c>
      <c r="E32" s="73"/>
      <c r="F32" s="74"/>
      <c r="G32" s="11">
        <f t="shared" si="10"/>
        <v>223.17200000000003</v>
      </c>
      <c r="H32" s="13"/>
      <c r="I32" s="12">
        <f t="shared" si="7"/>
        <v>327.72286853804246</v>
      </c>
      <c r="J32" s="9">
        <f t="shared" si="8"/>
        <v>435.08778966086794</v>
      </c>
      <c r="K32" s="58"/>
      <c r="L32" s="45" t="s">
        <v>20</v>
      </c>
      <c r="M32" s="3"/>
      <c r="N32" s="3"/>
      <c r="O32" s="3"/>
      <c r="P32" s="45">
        <v>2</v>
      </c>
      <c r="Q32" s="58"/>
      <c r="R32" s="45"/>
      <c r="S32" s="3"/>
      <c r="T32" s="4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</row>
    <row r="33" spans="1:84" ht="12.75">
      <c r="A33" s="6">
        <f t="shared" si="11"/>
        <v>6</v>
      </c>
      <c r="B33" s="9">
        <f t="shared" si="5"/>
        <v>28.431676725154983</v>
      </c>
      <c r="C33" s="11">
        <f t="shared" si="6"/>
        <v>64.5</v>
      </c>
      <c r="D33" s="72">
        <f t="shared" si="9"/>
        <v>132.98254526319744</v>
      </c>
      <c r="E33" s="73"/>
      <c r="F33" s="74"/>
      <c r="G33" s="11">
        <f t="shared" si="10"/>
        <v>287.672</v>
      </c>
      <c r="H33" s="13"/>
      <c r="I33" s="12">
        <f t="shared" si="7"/>
        <v>420.65454526319746</v>
      </c>
      <c r="J33" s="9">
        <f t="shared" si="8"/>
        <v>557.978472421116</v>
      </c>
      <c r="K33" s="58"/>
      <c r="L33" s="45"/>
      <c r="M33" s="3"/>
      <c r="N33" s="3"/>
      <c r="O33" s="3"/>
      <c r="P33" s="3"/>
      <c r="Q33" s="58"/>
      <c r="R33" s="45"/>
      <c r="S33" s="3"/>
      <c r="T33" s="4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</row>
    <row r="34" spans="1:84" ht="12.75">
      <c r="A34" s="6">
        <f t="shared" si="11"/>
        <v>5</v>
      </c>
      <c r="B34" s="9">
        <f t="shared" si="5"/>
        <v>28.431676725154983</v>
      </c>
      <c r="C34" s="11">
        <f t="shared" si="6"/>
        <v>64.5</v>
      </c>
      <c r="D34" s="72">
        <f t="shared" si="9"/>
        <v>161.4142219883524</v>
      </c>
      <c r="E34" s="73"/>
      <c r="F34" s="74"/>
      <c r="G34" s="11">
        <f t="shared" si="10"/>
        <v>352.172</v>
      </c>
      <c r="H34" s="13"/>
      <c r="I34" s="12">
        <f t="shared" si="7"/>
        <v>513.5862219883525</v>
      </c>
      <c r="J34" s="9">
        <f t="shared" si="8"/>
        <v>680.8691551813638</v>
      </c>
      <c r="K34" s="58"/>
      <c r="L34" s="45" t="s">
        <v>30</v>
      </c>
      <c r="M34" s="3"/>
      <c r="N34" s="3"/>
      <c r="O34" s="3"/>
      <c r="P34" s="3"/>
      <c r="Q34" s="58"/>
      <c r="R34" s="45"/>
      <c r="S34" s="3"/>
      <c r="T34" s="4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</row>
    <row r="35" spans="1:84" ht="12.75">
      <c r="A35" s="6">
        <f t="shared" si="11"/>
        <v>4</v>
      </c>
      <c r="B35" s="9">
        <f t="shared" si="5"/>
        <v>28.431676725154983</v>
      </c>
      <c r="C35" s="11">
        <f t="shared" si="6"/>
        <v>64.5</v>
      </c>
      <c r="D35" s="72">
        <f t="shared" si="9"/>
        <v>189.84589871350738</v>
      </c>
      <c r="E35" s="73"/>
      <c r="F35" s="74"/>
      <c r="G35" s="11">
        <f t="shared" si="10"/>
        <v>416.672</v>
      </c>
      <c r="H35" s="13"/>
      <c r="I35" s="12">
        <f t="shared" si="7"/>
        <v>606.5178987135074</v>
      </c>
      <c r="J35" s="9">
        <f t="shared" si="8"/>
        <v>803.7598379416117</v>
      </c>
      <c r="K35" s="58"/>
      <c r="L35" s="45" t="s">
        <v>54</v>
      </c>
      <c r="M35" s="3"/>
      <c r="N35" s="3"/>
      <c r="O35" s="3"/>
      <c r="P35" s="3"/>
      <c r="Q35" s="58"/>
      <c r="R35" s="3"/>
      <c r="S35" s="3"/>
      <c r="T35" s="4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</row>
    <row r="36" spans="1:84" ht="12.75">
      <c r="A36" s="6">
        <f t="shared" si="11"/>
        <v>3</v>
      </c>
      <c r="B36" s="9">
        <f t="shared" si="5"/>
        <v>28.431676725154983</v>
      </c>
      <c r="C36" s="11">
        <f t="shared" si="6"/>
        <v>70.49999999999999</v>
      </c>
      <c r="D36" s="72">
        <f t="shared" si="9"/>
        <v>218.27757543866235</v>
      </c>
      <c r="E36" s="73"/>
      <c r="F36" s="74"/>
      <c r="G36" s="11">
        <f t="shared" si="10"/>
        <v>487.172</v>
      </c>
      <c r="H36" s="13"/>
      <c r="I36" s="12">
        <f t="shared" si="7"/>
        <v>705.4495754386624</v>
      </c>
      <c r="J36" s="9">
        <f t="shared" si="8"/>
        <v>933.8505207018598</v>
      </c>
      <c r="K36" s="58"/>
      <c r="L36" s="45" t="s">
        <v>31</v>
      </c>
      <c r="M36" s="3"/>
      <c r="N36" s="3"/>
      <c r="O36" s="3"/>
      <c r="P36" s="3"/>
      <c r="Q36" s="58"/>
      <c r="R36" s="3"/>
      <c r="S36" s="3"/>
      <c r="T36" s="4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</row>
    <row r="37" spans="1:84" ht="12.75">
      <c r="A37" s="6">
        <f t="shared" si="11"/>
        <v>2</v>
      </c>
      <c r="B37" s="9">
        <f t="shared" si="5"/>
        <v>28.431676725154983</v>
      </c>
      <c r="C37" s="11">
        <f t="shared" si="6"/>
        <v>70.49999999999999</v>
      </c>
      <c r="D37" s="72">
        <f t="shared" si="9"/>
        <v>246.70925216381733</v>
      </c>
      <c r="E37" s="73"/>
      <c r="F37" s="74"/>
      <c r="G37" s="11">
        <f t="shared" si="10"/>
        <v>557.672</v>
      </c>
      <c r="H37" s="13"/>
      <c r="I37" s="68">
        <f t="shared" si="7"/>
        <v>804.3812521638174</v>
      </c>
      <c r="J37" s="9">
        <f t="shared" si="8"/>
        <v>1063.9412034621078</v>
      </c>
      <c r="K37" s="58"/>
      <c r="L37" s="45" t="s">
        <v>32</v>
      </c>
      <c r="M37" s="3"/>
      <c r="N37" s="3"/>
      <c r="O37" s="3"/>
      <c r="P37" s="3"/>
      <c r="Q37" s="58"/>
      <c r="R37" s="3"/>
      <c r="S37" s="3"/>
      <c r="T37" s="4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</row>
    <row r="38" spans="1:84" ht="12.75">
      <c r="A38" s="6">
        <f t="shared" si="11"/>
        <v>1</v>
      </c>
      <c r="B38" s="9">
        <f t="shared" si="5"/>
        <v>23.453729880907105</v>
      </c>
      <c r="C38" s="11">
        <f t="shared" si="6"/>
        <v>58.8</v>
      </c>
      <c r="D38" s="72">
        <f t="shared" si="9"/>
        <v>270.16298204472446</v>
      </c>
      <c r="E38" s="73"/>
      <c r="F38" s="74"/>
      <c r="G38" s="11">
        <f t="shared" si="10"/>
        <v>616.472</v>
      </c>
      <c r="H38" s="13"/>
      <c r="I38" s="68">
        <f t="shared" si="7"/>
        <v>886.6349820447244</v>
      </c>
      <c r="J38" s="9">
        <f t="shared" si="8"/>
        <v>1172.0271712715592</v>
      </c>
      <c r="K38" s="58"/>
      <c r="L38" s="45" t="s">
        <v>33</v>
      </c>
      <c r="M38" s="3"/>
      <c r="N38" s="3"/>
      <c r="O38" s="3"/>
      <c r="P38" s="3"/>
      <c r="Q38" s="58"/>
      <c r="R38" s="3"/>
      <c r="S38" s="3"/>
      <c r="T38" s="4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</row>
    <row r="39" spans="1:84" ht="12.75">
      <c r="A39" s="6" t="str">
        <f t="shared" si="11"/>
        <v>P-2</v>
      </c>
      <c r="B39" s="9">
        <f t="shared" si="5"/>
        <v>0</v>
      </c>
      <c r="C39" s="11">
        <f t="shared" si="6"/>
        <v>0</v>
      </c>
      <c r="D39" s="72">
        <f t="shared" si="9"/>
        <v>270.16298204472446</v>
      </c>
      <c r="E39" s="73"/>
      <c r="F39" s="74"/>
      <c r="G39" s="11">
        <f t="shared" si="10"/>
        <v>616.472</v>
      </c>
      <c r="H39" s="13"/>
      <c r="I39" s="68">
        <f t="shared" si="7"/>
        <v>886.6349820447244</v>
      </c>
      <c r="J39" s="9">
        <f t="shared" si="8"/>
        <v>1172.0271712715592</v>
      </c>
      <c r="K39" s="58"/>
      <c r="L39" s="45" t="s">
        <v>34</v>
      </c>
      <c r="M39" s="58"/>
      <c r="N39" s="58"/>
      <c r="O39" s="58"/>
      <c r="P39" s="58"/>
      <c r="Q39" s="58"/>
      <c r="R39" s="3"/>
      <c r="S39" s="3"/>
      <c r="T39" s="4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</row>
    <row r="40" spans="1:84" ht="12.75">
      <c r="A40" s="6" t="str">
        <f t="shared" si="11"/>
        <v>P-3</v>
      </c>
      <c r="B40" s="9">
        <f t="shared" si="5"/>
        <v>23.453729880907105</v>
      </c>
      <c r="C40" s="11">
        <f t="shared" si="6"/>
        <v>33.7875</v>
      </c>
      <c r="D40" s="72">
        <f t="shared" si="9"/>
        <v>293.61671192563153</v>
      </c>
      <c r="E40" s="73"/>
      <c r="F40" s="74"/>
      <c r="G40" s="11">
        <f t="shared" si="10"/>
        <v>650.2595</v>
      </c>
      <c r="H40" s="14"/>
      <c r="I40" s="68">
        <f t="shared" si="7"/>
        <v>943.8762119256315</v>
      </c>
      <c r="J40" s="9">
        <f t="shared" si="8"/>
        <v>1250.0981390810105</v>
      </c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</row>
    <row r="41" spans="1:84" ht="12.75">
      <c r="A41" s="57" t="s">
        <v>58</v>
      </c>
      <c r="B41" s="9">
        <f t="shared" si="5"/>
        <v>9.381491952362842</v>
      </c>
      <c r="C41" s="11">
        <f t="shared" si="6"/>
        <v>33.6125</v>
      </c>
      <c r="D41" s="72">
        <f t="shared" si="9"/>
        <v>302.9982038779944</v>
      </c>
      <c r="E41" s="73"/>
      <c r="F41" s="74"/>
      <c r="G41" s="11">
        <f t="shared" si="10"/>
        <v>683.872</v>
      </c>
      <c r="H41" s="58"/>
      <c r="I41" s="68">
        <f t="shared" si="7"/>
        <v>986.8702038779943</v>
      </c>
      <c r="J41" s="9">
        <f t="shared" si="8"/>
        <v>1305.443526204791</v>
      </c>
      <c r="K41" s="2"/>
      <c r="L41" s="2"/>
      <c r="M41" s="2"/>
      <c r="N41" s="46"/>
      <c r="O41" s="58"/>
      <c r="P41" s="58"/>
      <c r="Q41" s="58"/>
      <c r="R41" s="58"/>
      <c r="S41" s="58"/>
      <c r="T41" s="58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</row>
    <row r="42" spans="1:84" ht="12.7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</row>
    <row r="43" spans="14:84" ht="12.75">
      <c r="N43" s="58"/>
      <c r="O43" s="58"/>
      <c r="P43" s="58"/>
      <c r="Q43" s="58"/>
      <c r="R43" s="58"/>
      <c r="S43" s="58"/>
      <c r="T43" s="58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</row>
    <row r="44" spans="14:84" ht="12.75">
      <c r="N44" s="58"/>
      <c r="O44" s="58"/>
      <c r="P44" s="58"/>
      <c r="Q44" s="58"/>
      <c r="R44" s="58"/>
      <c r="S44" s="58"/>
      <c r="T44" s="58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</row>
    <row r="45" spans="1:84" ht="12.75">
      <c r="A45" s="47" t="s">
        <v>25</v>
      </c>
      <c r="B45" s="47"/>
      <c r="C45" s="2"/>
      <c r="D45" s="2"/>
      <c r="E45" s="2"/>
      <c r="F45" s="2"/>
      <c r="G45" s="2"/>
      <c r="H45" s="2"/>
      <c r="I45" s="2"/>
      <c r="J45" s="2"/>
      <c r="K45" s="2"/>
      <c r="L45" s="2"/>
      <c r="M45" s="58"/>
      <c r="N45" s="58"/>
      <c r="O45" s="58"/>
      <c r="P45" s="58"/>
      <c r="Q45" s="58"/>
      <c r="R45" s="58"/>
      <c r="S45" s="58"/>
      <c r="T45" s="58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</row>
    <row r="46" spans="1:21" ht="12.75">
      <c r="A46" s="46" t="s">
        <v>26</v>
      </c>
      <c r="B46" s="46"/>
      <c r="C46" s="2"/>
      <c r="D46" s="2"/>
      <c r="E46" s="2"/>
      <c r="F46" s="2"/>
      <c r="G46" s="2">
        <v>4000</v>
      </c>
      <c r="H46" s="2"/>
      <c r="I46" s="16"/>
      <c r="J46" s="16" t="s">
        <v>27</v>
      </c>
      <c r="K46" s="2"/>
      <c r="M46" s="13">
        <f>SQRT(G47)</f>
        <v>15.707245174425037</v>
      </c>
      <c r="N46" s="58"/>
      <c r="O46" s="58"/>
      <c r="P46" s="58"/>
      <c r="Q46" s="58"/>
      <c r="R46" s="58"/>
      <c r="S46" s="58"/>
      <c r="T46" s="58"/>
      <c r="U46" s="58"/>
    </row>
    <row r="47" spans="1:21" ht="15">
      <c r="A47" s="46" t="s">
        <v>55</v>
      </c>
      <c r="B47" s="46"/>
      <c r="C47" s="2"/>
      <c r="D47" s="2"/>
      <c r="E47" s="2"/>
      <c r="F47" s="2"/>
      <c r="G47" s="48">
        <f>I41*1000/G46</f>
        <v>246.71755096949857</v>
      </c>
      <c r="H47" s="49"/>
      <c r="I47" s="16"/>
      <c r="J47" s="2"/>
      <c r="K47" s="2"/>
      <c r="L47" s="50"/>
      <c r="M47" s="58"/>
      <c r="N47" s="58"/>
      <c r="O47" s="58"/>
      <c r="P47" s="58"/>
      <c r="Q47" s="58"/>
      <c r="R47" s="58"/>
      <c r="S47" s="58"/>
      <c r="T47" s="58"/>
      <c r="U47" s="58"/>
    </row>
    <row r="48" spans="3:21" ht="12.75"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</row>
    <row r="49" spans="3:21" ht="12.75"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</row>
    <row r="50" spans="3:21" ht="12.75"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</row>
    <row r="51" spans="3:21" ht="12.75"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</row>
    <row r="52" spans="3:21" ht="12.75"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</row>
    <row r="53" spans="3:21" ht="12.75"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</row>
    <row r="54" spans="3:21" ht="12.75"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</row>
    <row r="55" spans="3:21" ht="12.75"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</row>
    <row r="56" spans="3:21" ht="12.75"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3:21" ht="12.75"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3:21" ht="12.75"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</row>
    <row r="59" spans="3:21" ht="12.75"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</row>
    <row r="60" spans="3:21" ht="12.75"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</row>
    <row r="61" spans="3:21" ht="12.75"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</row>
    <row r="62" spans="3:21" ht="12.75"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</row>
    <row r="63" spans="3:21" ht="12.75"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</row>
    <row r="64" spans="3:21" ht="12.75"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</row>
    <row r="65" spans="3:21" ht="12.75"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</row>
    <row r="66" spans="3:21" ht="12.75"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</row>
    <row r="67" spans="3:21" ht="12.75"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</row>
    <row r="68" spans="3:21" ht="12.75"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</row>
    <row r="69" spans="3:21" ht="12.75"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</row>
    <row r="70" spans="3:21" ht="12.75"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</row>
    <row r="71" spans="3:21" ht="12.75"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</row>
    <row r="72" spans="3:21" ht="12.75"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</row>
    <row r="73" spans="3:21" ht="12.75"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</row>
    <row r="74" spans="3:21" ht="12.75"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</row>
    <row r="75" spans="3:21" ht="12.75"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</row>
    <row r="76" spans="3:21" ht="12.75"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</row>
    <row r="77" spans="3:21" ht="12.75"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</row>
    <row r="78" spans="3:21" ht="12.75"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</row>
    <row r="79" spans="3:21" ht="12.75"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</row>
    <row r="80" spans="3:21" ht="12.75"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</row>
    <row r="81" spans="3:21" ht="12.75"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</row>
    <row r="82" spans="3:21" ht="12.75"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</row>
    <row r="83" spans="3:21" ht="12.75"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</row>
    <row r="84" spans="3:21" ht="12.75"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</row>
    <row r="85" spans="3:21" ht="12.75"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</row>
    <row r="86" spans="3:21" ht="12.75"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</row>
    <row r="87" spans="3:21" ht="12.75"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</row>
    <row r="88" spans="3:21" ht="12.75"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</row>
    <row r="89" spans="3:21" ht="12.75"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</row>
    <row r="90" spans="3:21" ht="12.75"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</row>
    <row r="91" spans="3:21" ht="12.75"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</row>
    <row r="92" spans="3:21" ht="12.75"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</row>
    <row r="93" spans="3:21" ht="12.75"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</row>
    <row r="94" spans="3:21" ht="12.75"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</row>
    <row r="95" spans="3:21" ht="12.75"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</row>
    <row r="96" spans="3:21" ht="12.75"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</row>
    <row r="97" spans="3:21" ht="12.75"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</row>
    <row r="98" spans="3:21" ht="12.75"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</row>
    <row r="99" spans="3:21" ht="12.75"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</row>
    <row r="100" spans="3:21" ht="12.75"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</row>
    <row r="101" spans="3:21" ht="12.75"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</row>
    <row r="102" spans="3:21" ht="12.75"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</row>
    <row r="103" spans="3:21" ht="12.75"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</row>
    <row r="104" spans="3:21" ht="12.75"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</row>
    <row r="105" spans="3:21" ht="12.75"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</row>
    <row r="106" spans="3:21" ht="12.75"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</row>
    <row r="107" spans="3:21" ht="12.75"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</row>
    <row r="108" spans="3:21" ht="12.75"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</row>
    <row r="109" spans="3:21" ht="12.75"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</row>
    <row r="110" spans="3:21" ht="12.75"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</row>
    <row r="111" spans="3:21" ht="12.75"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</row>
    <row r="112" spans="3:21" ht="12.75"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</row>
    <row r="113" spans="3:21" ht="12.75"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</row>
    <row r="114" spans="3:21" ht="12.75"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</row>
  </sheetData>
  <mergeCells count="19">
    <mergeCell ref="D29:F29"/>
    <mergeCell ref="D30:F30"/>
    <mergeCell ref="D31:F31"/>
    <mergeCell ref="D32:F32"/>
    <mergeCell ref="A8:A9"/>
    <mergeCell ref="D8:F8"/>
    <mergeCell ref="D9:F9"/>
    <mergeCell ref="D27:F27"/>
    <mergeCell ref="A27:A28"/>
    <mergeCell ref="D41:F41"/>
    <mergeCell ref="D28:F28"/>
    <mergeCell ref="D33:F33"/>
    <mergeCell ref="D34:F34"/>
    <mergeCell ref="D35:F35"/>
    <mergeCell ref="D36:F36"/>
    <mergeCell ref="D37:F37"/>
    <mergeCell ref="D38:F38"/>
    <mergeCell ref="D39:F39"/>
    <mergeCell ref="D40:F40"/>
  </mergeCells>
  <printOptions/>
  <pageMargins left="0.5" right="0.5" top="0.5" bottom="0.5" header="0.5" footer="0.5"/>
  <pageSetup fitToHeight="1" fitToWidth="1" horizontalDpi="600" verticalDpi="600" orientation="landscape" scale="9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CF114"/>
  <sheetViews>
    <sheetView workbookViewId="0" topLeftCell="A10">
      <selection activeCell="D2" sqref="D2"/>
    </sheetView>
  </sheetViews>
  <sheetFormatPr defaultColWidth="9.140625" defaultRowHeight="12.75"/>
  <cols>
    <col min="1" max="2" width="6.8515625" style="0" customWidth="1"/>
    <col min="3" max="3" width="7.57421875" style="0" customWidth="1"/>
    <col min="4" max="4" width="3.7109375" style="0" customWidth="1"/>
    <col min="5" max="5" width="2.421875" style="0" customWidth="1"/>
    <col min="6" max="6" width="3.7109375" style="0" customWidth="1"/>
    <col min="7" max="7" width="15.421875" style="0" customWidth="1"/>
    <col min="8" max="8" width="6.00390625" style="0" hidden="1" customWidth="1"/>
    <col min="9" max="9" width="7.57421875" style="0" bestFit="1" customWidth="1"/>
    <col min="10" max="10" width="8.8515625" style="0" bestFit="1" customWidth="1"/>
    <col min="11" max="11" width="8.7109375" style="0" bestFit="1" customWidth="1"/>
    <col min="12" max="12" width="9.28125" style="0" bestFit="1" customWidth="1"/>
    <col min="13" max="13" width="7.140625" style="0" customWidth="1"/>
    <col min="14" max="14" width="6.00390625" style="0" bestFit="1" customWidth="1"/>
    <col min="15" max="15" width="6.28125" style="0" bestFit="1" customWidth="1"/>
    <col min="16" max="16" width="7.140625" style="0" bestFit="1" customWidth="1"/>
    <col min="17" max="17" width="7.57421875" style="0" bestFit="1" customWidth="1"/>
    <col min="18" max="18" width="6.00390625" style="0" bestFit="1" customWidth="1"/>
    <col min="19" max="19" width="5.28125" style="0" bestFit="1" customWidth="1"/>
    <col min="20" max="20" width="6.00390625" style="0" bestFit="1" customWidth="1"/>
  </cols>
  <sheetData>
    <row r="1" spans="1:84" ht="12.75">
      <c r="A1" s="15" t="s">
        <v>0</v>
      </c>
      <c r="B1" s="15"/>
      <c r="C1" s="1" t="s">
        <v>59</v>
      </c>
      <c r="D1" s="1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</row>
    <row r="2" spans="1:84" ht="12.75">
      <c r="A2" s="15" t="s">
        <v>24</v>
      </c>
      <c r="B2" s="15"/>
      <c r="C2" s="1"/>
      <c r="D2" s="16"/>
      <c r="E2" s="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</row>
    <row r="3" spans="1:84" ht="12.75">
      <c r="A3" s="15" t="s">
        <v>1</v>
      </c>
      <c r="B3" s="15"/>
      <c r="C3" s="1"/>
      <c r="D3" s="1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</row>
    <row r="4" spans="1:84" ht="12.75">
      <c r="A4" s="15" t="s">
        <v>2</v>
      </c>
      <c r="B4" s="15"/>
      <c r="C4" s="1"/>
      <c r="D4" s="16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</row>
    <row r="5" spans="1:84" ht="12.75">
      <c r="A5" s="15"/>
      <c r="B5" s="1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</row>
    <row r="6" spans="1:84" ht="12.75">
      <c r="A6" s="15" t="s">
        <v>3</v>
      </c>
      <c r="B6" s="15"/>
      <c r="C6" s="1"/>
      <c r="D6" s="1" t="s">
        <v>65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</row>
    <row r="7" spans="1:84" ht="12.75">
      <c r="A7" s="7"/>
      <c r="B7" s="7"/>
      <c r="C7" s="7"/>
      <c r="D7" s="18"/>
      <c r="E7" s="18"/>
      <c r="F7" s="18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</row>
    <row r="8" spans="1:84" ht="13.5">
      <c r="A8" s="78" t="s">
        <v>4</v>
      </c>
      <c r="B8" s="19" t="s">
        <v>28</v>
      </c>
      <c r="C8" s="20" t="s">
        <v>5</v>
      </c>
      <c r="D8" s="80" t="s">
        <v>10</v>
      </c>
      <c r="E8" s="80"/>
      <c r="F8" s="80"/>
      <c r="G8" s="20" t="s">
        <v>37</v>
      </c>
      <c r="H8" s="21"/>
      <c r="I8" s="21" t="s">
        <v>38</v>
      </c>
      <c r="J8" s="22" t="s">
        <v>11</v>
      </c>
      <c r="K8" s="23" t="s">
        <v>7</v>
      </c>
      <c r="L8" s="24" t="s">
        <v>9</v>
      </c>
      <c r="M8" s="21" t="s">
        <v>14</v>
      </c>
      <c r="N8" s="25" t="s">
        <v>39</v>
      </c>
      <c r="O8" s="25" t="s">
        <v>40</v>
      </c>
      <c r="P8" s="20" t="s">
        <v>41</v>
      </c>
      <c r="Q8" s="20" t="s">
        <v>42</v>
      </c>
      <c r="R8" s="21" t="s">
        <v>43</v>
      </c>
      <c r="S8" s="20" t="s">
        <v>18</v>
      </c>
      <c r="T8" s="20" t="s">
        <v>44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</row>
    <row r="9" spans="1:84" ht="15" thickBot="1">
      <c r="A9" s="79"/>
      <c r="B9" s="26" t="s">
        <v>29</v>
      </c>
      <c r="C9" s="27" t="s">
        <v>17</v>
      </c>
      <c r="D9" s="76" t="s">
        <v>8</v>
      </c>
      <c r="E9" s="76"/>
      <c r="F9" s="76"/>
      <c r="G9" s="27" t="s">
        <v>45</v>
      </c>
      <c r="H9" s="28"/>
      <c r="I9" s="29" t="s">
        <v>19</v>
      </c>
      <c r="J9" s="30" t="s">
        <v>46</v>
      </c>
      <c r="K9" s="31" t="s">
        <v>12</v>
      </c>
      <c r="L9" s="32" t="s">
        <v>46</v>
      </c>
      <c r="M9" s="28" t="s">
        <v>15</v>
      </c>
      <c r="N9" s="33" t="s">
        <v>16</v>
      </c>
      <c r="O9" s="33" t="s">
        <v>16</v>
      </c>
      <c r="P9" s="27" t="s">
        <v>16</v>
      </c>
      <c r="Q9" s="27" t="s">
        <v>16</v>
      </c>
      <c r="R9" s="28" t="s">
        <v>16</v>
      </c>
      <c r="S9" s="27" t="s">
        <v>6</v>
      </c>
      <c r="T9" s="27" t="s">
        <v>16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</row>
    <row r="10" spans="1:84" ht="13.5" thickTop="1">
      <c r="A10" s="65" t="s">
        <v>13</v>
      </c>
      <c r="B10" s="65" t="s">
        <v>13</v>
      </c>
      <c r="C10" s="65">
        <v>20</v>
      </c>
      <c r="D10" s="65">
        <v>14</v>
      </c>
      <c r="E10" s="65"/>
      <c r="F10" s="65">
        <v>24</v>
      </c>
      <c r="G10" s="65">
        <v>60</v>
      </c>
      <c r="H10" s="65"/>
      <c r="I10" s="65">
        <v>2</v>
      </c>
      <c r="J10" s="65">
        <v>30</v>
      </c>
      <c r="K10" s="66">
        <f aca="true" t="shared" si="0" ref="K10:K22">IF(G10*I10&gt;=400,IF(B10="Roof",0,IF(0.25+15/SQRT(G10*I10)&lt;0.4,0.4,0.25+15/SQRT(G10*I10))),0)</f>
        <v>0</v>
      </c>
      <c r="L10" s="67">
        <f aca="true" t="shared" si="1" ref="L10:L22">IF(K10&gt;0,J10*K10,J10)</f>
        <v>30</v>
      </c>
      <c r="M10" s="65">
        <v>5</v>
      </c>
      <c r="N10" s="65">
        <f aca="true" t="shared" si="2" ref="N10:N22">0.15*M10/12*G10</f>
        <v>3.75</v>
      </c>
      <c r="O10" s="65"/>
      <c r="P10" s="65"/>
      <c r="Q10" s="65">
        <v>8</v>
      </c>
      <c r="R10" s="65">
        <f aca="true" t="shared" si="3" ref="R10:R22">0.15*D10*F10/144*C10</f>
        <v>7.000000000000001</v>
      </c>
      <c r="S10" s="65">
        <v>20</v>
      </c>
      <c r="T10" s="65">
        <f aca="true" t="shared" si="4" ref="T10:T22">S10*G10/1000</f>
        <v>1.2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</row>
    <row r="11" spans="1:84" ht="12.75">
      <c r="A11" s="6" t="s">
        <v>35</v>
      </c>
      <c r="B11" s="6" t="s">
        <v>36</v>
      </c>
      <c r="C11" s="6">
        <v>15.66</v>
      </c>
      <c r="D11" s="6">
        <v>14</v>
      </c>
      <c r="E11" s="6"/>
      <c r="F11" s="6">
        <v>24</v>
      </c>
      <c r="G11" s="6">
        <v>650</v>
      </c>
      <c r="H11" s="6"/>
      <c r="I11" s="6">
        <v>4</v>
      </c>
      <c r="J11" s="6">
        <v>150</v>
      </c>
      <c r="K11" s="9">
        <f t="shared" si="0"/>
        <v>0.544174202707276</v>
      </c>
      <c r="L11" s="10">
        <f t="shared" si="1"/>
        <v>81.6261304060914</v>
      </c>
      <c r="M11" s="6">
        <v>7</v>
      </c>
      <c r="N11" s="6">
        <f t="shared" si="2"/>
        <v>56.87500000000001</v>
      </c>
      <c r="O11" s="6"/>
      <c r="P11" s="6"/>
      <c r="Q11" s="6">
        <v>8</v>
      </c>
      <c r="R11" s="6">
        <f t="shared" si="3"/>
        <v>5.481000000000001</v>
      </c>
      <c r="S11" s="6">
        <v>20</v>
      </c>
      <c r="T11" s="6">
        <f t="shared" si="4"/>
        <v>13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</row>
    <row r="12" spans="1:84" ht="12.75">
      <c r="A12" s="6">
        <v>8</v>
      </c>
      <c r="B12" s="6" t="s">
        <v>36</v>
      </c>
      <c r="C12" s="6">
        <v>14.66</v>
      </c>
      <c r="D12" s="6">
        <v>14</v>
      </c>
      <c r="E12" s="6"/>
      <c r="F12" s="6">
        <v>24</v>
      </c>
      <c r="G12" s="6">
        <v>650</v>
      </c>
      <c r="H12" s="6"/>
      <c r="I12" s="6">
        <v>4</v>
      </c>
      <c r="J12" s="6">
        <v>100</v>
      </c>
      <c r="K12" s="9">
        <f t="shared" si="0"/>
        <v>0.544174202707276</v>
      </c>
      <c r="L12" s="10">
        <f t="shared" si="1"/>
        <v>54.417420270727604</v>
      </c>
      <c r="M12" s="6">
        <v>7</v>
      </c>
      <c r="N12" s="6">
        <f t="shared" si="2"/>
        <v>56.87500000000001</v>
      </c>
      <c r="O12" s="6"/>
      <c r="P12" s="6"/>
      <c r="Q12" s="6">
        <v>8</v>
      </c>
      <c r="R12" s="6">
        <f t="shared" si="3"/>
        <v>5.131</v>
      </c>
      <c r="S12" s="6">
        <v>20</v>
      </c>
      <c r="T12" s="6">
        <f t="shared" si="4"/>
        <v>13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</row>
    <row r="13" spans="1:84" ht="12.75">
      <c r="A13" s="6">
        <v>7</v>
      </c>
      <c r="B13" s="6" t="s">
        <v>36</v>
      </c>
      <c r="C13" s="6">
        <v>14</v>
      </c>
      <c r="D13" s="6">
        <v>14</v>
      </c>
      <c r="E13" s="6"/>
      <c r="F13" s="6">
        <v>24</v>
      </c>
      <c r="G13" s="6">
        <v>650</v>
      </c>
      <c r="H13" s="6"/>
      <c r="I13" s="6">
        <v>4</v>
      </c>
      <c r="J13" s="6">
        <v>100</v>
      </c>
      <c r="K13" s="9">
        <f t="shared" si="0"/>
        <v>0.544174202707276</v>
      </c>
      <c r="L13" s="10">
        <f t="shared" si="1"/>
        <v>54.417420270727604</v>
      </c>
      <c r="M13" s="6">
        <v>7</v>
      </c>
      <c r="N13" s="6">
        <f t="shared" si="2"/>
        <v>56.87500000000001</v>
      </c>
      <c r="O13" s="6"/>
      <c r="P13" s="6"/>
      <c r="Q13" s="6">
        <v>8</v>
      </c>
      <c r="R13" s="6">
        <f t="shared" si="3"/>
        <v>4.9</v>
      </c>
      <c r="S13" s="6">
        <v>20</v>
      </c>
      <c r="T13" s="6">
        <f t="shared" si="4"/>
        <v>13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</row>
    <row r="14" spans="1:84" ht="12.75">
      <c r="A14" s="6">
        <v>6</v>
      </c>
      <c r="B14" s="6" t="s">
        <v>36</v>
      </c>
      <c r="C14" s="6">
        <v>14</v>
      </c>
      <c r="D14" s="6">
        <v>14</v>
      </c>
      <c r="E14" s="6"/>
      <c r="F14" s="6">
        <v>24</v>
      </c>
      <c r="G14" s="6">
        <v>650</v>
      </c>
      <c r="H14" s="6"/>
      <c r="I14" s="6">
        <v>4</v>
      </c>
      <c r="J14" s="6">
        <v>100</v>
      </c>
      <c r="K14" s="9">
        <f t="shared" si="0"/>
        <v>0.544174202707276</v>
      </c>
      <c r="L14" s="10">
        <f t="shared" si="1"/>
        <v>54.417420270727604</v>
      </c>
      <c r="M14" s="6">
        <v>7</v>
      </c>
      <c r="N14" s="6">
        <f t="shared" si="2"/>
        <v>56.87500000000001</v>
      </c>
      <c r="O14" s="6"/>
      <c r="P14" s="6"/>
      <c r="Q14" s="6">
        <v>8</v>
      </c>
      <c r="R14" s="6">
        <f t="shared" si="3"/>
        <v>4.9</v>
      </c>
      <c r="S14" s="6">
        <v>20</v>
      </c>
      <c r="T14" s="6">
        <f t="shared" si="4"/>
        <v>13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</row>
    <row r="15" spans="1:84" ht="12.75">
      <c r="A15" s="6">
        <v>5</v>
      </c>
      <c r="B15" s="6" t="s">
        <v>36</v>
      </c>
      <c r="C15" s="6">
        <v>14</v>
      </c>
      <c r="D15" s="6">
        <v>14</v>
      </c>
      <c r="E15" s="6"/>
      <c r="F15" s="6">
        <v>24</v>
      </c>
      <c r="G15" s="6">
        <v>650</v>
      </c>
      <c r="H15" s="6"/>
      <c r="I15" s="6">
        <v>4</v>
      </c>
      <c r="J15" s="6">
        <v>100</v>
      </c>
      <c r="K15" s="9">
        <f t="shared" si="0"/>
        <v>0.544174202707276</v>
      </c>
      <c r="L15" s="10">
        <f t="shared" si="1"/>
        <v>54.417420270727604</v>
      </c>
      <c r="M15" s="6">
        <v>7</v>
      </c>
      <c r="N15" s="6">
        <f t="shared" si="2"/>
        <v>56.87500000000001</v>
      </c>
      <c r="O15" s="6"/>
      <c r="P15" s="6"/>
      <c r="Q15" s="6">
        <v>8</v>
      </c>
      <c r="R15" s="6">
        <f t="shared" si="3"/>
        <v>4.9</v>
      </c>
      <c r="S15" s="6">
        <v>20</v>
      </c>
      <c r="T15" s="6">
        <f t="shared" si="4"/>
        <v>13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</row>
    <row r="16" spans="1:84" ht="12.75">
      <c r="A16" s="6">
        <v>4</v>
      </c>
      <c r="B16" s="6" t="s">
        <v>36</v>
      </c>
      <c r="C16" s="6">
        <v>14</v>
      </c>
      <c r="D16" s="6">
        <v>14</v>
      </c>
      <c r="E16" s="6"/>
      <c r="F16" s="6">
        <v>24</v>
      </c>
      <c r="G16" s="6">
        <v>650</v>
      </c>
      <c r="H16" s="6"/>
      <c r="I16" s="6">
        <v>4</v>
      </c>
      <c r="J16" s="6">
        <v>100</v>
      </c>
      <c r="K16" s="9">
        <f t="shared" si="0"/>
        <v>0.544174202707276</v>
      </c>
      <c r="L16" s="10">
        <f t="shared" si="1"/>
        <v>54.417420270727604</v>
      </c>
      <c r="M16" s="6">
        <v>7</v>
      </c>
      <c r="N16" s="6">
        <f t="shared" si="2"/>
        <v>56.87500000000001</v>
      </c>
      <c r="O16" s="6"/>
      <c r="P16" s="6"/>
      <c r="Q16" s="6">
        <v>8</v>
      </c>
      <c r="R16" s="6">
        <f t="shared" si="3"/>
        <v>4.9</v>
      </c>
      <c r="S16" s="6">
        <v>20</v>
      </c>
      <c r="T16" s="6">
        <f t="shared" si="4"/>
        <v>13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</row>
    <row r="17" spans="1:84" ht="12.75">
      <c r="A17" s="6">
        <v>3</v>
      </c>
      <c r="B17" s="6" t="s">
        <v>36</v>
      </c>
      <c r="C17" s="6">
        <v>14</v>
      </c>
      <c r="D17" s="6">
        <v>14</v>
      </c>
      <c r="E17" s="6"/>
      <c r="F17" s="6">
        <v>24</v>
      </c>
      <c r="G17" s="6">
        <v>650</v>
      </c>
      <c r="H17" s="6"/>
      <c r="I17" s="6">
        <v>4</v>
      </c>
      <c r="J17" s="6">
        <v>100</v>
      </c>
      <c r="K17" s="9">
        <f t="shared" si="0"/>
        <v>0.544174202707276</v>
      </c>
      <c r="L17" s="10">
        <f t="shared" si="1"/>
        <v>54.417420270727604</v>
      </c>
      <c r="M17" s="6">
        <v>8</v>
      </c>
      <c r="N17" s="6">
        <f t="shared" si="2"/>
        <v>65</v>
      </c>
      <c r="O17" s="6"/>
      <c r="P17" s="6"/>
      <c r="Q17" s="6">
        <v>8</v>
      </c>
      <c r="R17" s="6">
        <f t="shared" si="3"/>
        <v>4.9</v>
      </c>
      <c r="S17" s="6">
        <v>20</v>
      </c>
      <c r="T17" s="6">
        <f t="shared" si="4"/>
        <v>13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</row>
    <row r="18" spans="1:84" ht="12.75">
      <c r="A18" s="6">
        <v>2</v>
      </c>
      <c r="B18" s="6" t="s">
        <v>36</v>
      </c>
      <c r="C18" s="6">
        <v>14</v>
      </c>
      <c r="D18" s="6">
        <v>14</v>
      </c>
      <c r="E18" s="6"/>
      <c r="F18" s="6">
        <v>24</v>
      </c>
      <c r="G18" s="6">
        <v>650</v>
      </c>
      <c r="H18" s="6"/>
      <c r="I18" s="6">
        <v>4</v>
      </c>
      <c r="J18" s="6">
        <v>100</v>
      </c>
      <c r="K18" s="9">
        <f t="shared" si="0"/>
        <v>0.544174202707276</v>
      </c>
      <c r="L18" s="10">
        <f t="shared" si="1"/>
        <v>54.417420270727604</v>
      </c>
      <c r="M18" s="6">
        <v>8</v>
      </c>
      <c r="N18" s="6">
        <f t="shared" si="2"/>
        <v>65</v>
      </c>
      <c r="O18" s="6"/>
      <c r="P18" s="6"/>
      <c r="Q18" s="6">
        <v>8</v>
      </c>
      <c r="R18" s="6">
        <f t="shared" si="3"/>
        <v>4.9</v>
      </c>
      <c r="S18" s="6">
        <v>20</v>
      </c>
      <c r="T18" s="6">
        <f t="shared" si="4"/>
        <v>13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</row>
    <row r="19" spans="1:84" ht="12.75">
      <c r="A19" s="6">
        <v>1</v>
      </c>
      <c r="B19" s="6" t="s">
        <v>36</v>
      </c>
      <c r="C19" s="6">
        <v>20</v>
      </c>
      <c r="D19" s="6">
        <v>14</v>
      </c>
      <c r="E19" s="6"/>
      <c r="F19" s="6">
        <v>24</v>
      </c>
      <c r="G19" s="6">
        <v>500</v>
      </c>
      <c r="H19" s="6"/>
      <c r="I19" s="6">
        <v>4</v>
      </c>
      <c r="J19" s="6">
        <v>100</v>
      </c>
      <c r="K19" s="9">
        <f t="shared" si="0"/>
        <v>0.5854101966249685</v>
      </c>
      <c r="L19" s="10">
        <f t="shared" si="1"/>
        <v>58.54101966249685</v>
      </c>
      <c r="M19" s="6">
        <v>8</v>
      </c>
      <c r="N19" s="6">
        <f t="shared" si="2"/>
        <v>49.99999999999999</v>
      </c>
      <c r="O19" s="6"/>
      <c r="P19" s="6"/>
      <c r="Q19" s="6">
        <v>8</v>
      </c>
      <c r="R19" s="6">
        <f t="shared" si="3"/>
        <v>7.000000000000001</v>
      </c>
      <c r="S19" s="6">
        <v>20</v>
      </c>
      <c r="T19" s="6">
        <f t="shared" si="4"/>
        <v>10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</row>
    <row r="20" spans="1:84" ht="12.75">
      <c r="A20" s="62" t="s">
        <v>56</v>
      </c>
      <c r="B20" s="62" t="s">
        <v>36</v>
      </c>
      <c r="C20" s="62">
        <v>0</v>
      </c>
      <c r="D20" s="62">
        <v>0</v>
      </c>
      <c r="E20" s="62"/>
      <c r="F20" s="62">
        <v>0</v>
      </c>
      <c r="G20" s="62">
        <v>0</v>
      </c>
      <c r="H20" s="62"/>
      <c r="I20" s="62">
        <v>0</v>
      </c>
      <c r="J20" s="62">
        <v>0</v>
      </c>
      <c r="K20" s="63">
        <f t="shared" si="0"/>
        <v>0</v>
      </c>
      <c r="L20" s="64">
        <f t="shared" si="1"/>
        <v>0</v>
      </c>
      <c r="M20" s="62">
        <v>0</v>
      </c>
      <c r="N20" s="62">
        <f t="shared" si="2"/>
        <v>0</v>
      </c>
      <c r="O20" s="62"/>
      <c r="P20" s="62"/>
      <c r="Q20" s="62">
        <v>0</v>
      </c>
      <c r="R20" s="62">
        <f t="shared" si="3"/>
        <v>0</v>
      </c>
      <c r="S20" s="62">
        <v>0</v>
      </c>
      <c r="T20" s="62">
        <f t="shared" si="4"/>
        <v>0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</row>
    <row r="21" spans="1:84" ht="12.75">
      <c r="A21" s="8" t="s">
        <v>57</v>
      </c>
      <c r="B21" s="8" t="s">
        <v>36</v>
      </c>
      <c r="C21" s="8">
        <v>10.5</v>
      </c>
      <c r="D21" s="8">
        <v>14</v>
      </c>
      <c r="E21" s="8"/>
      <c r="F21" s="8">
        <v>24</v>
      </c>
      <c r="G21" s="8">
        <v>500</v>
      </c>
      <c r="H21" s="8"/>
      <c r="I21" s="8">
        <v>4</v>
      </c>
      <c r="J21" s="8">
        <v>100</v>
      </c>
      <c r="K21" s="55">
        <f t="shared" si="0"/>
        <v>0.5854101966249685</v>
      </c>
      <c r="L21" s="56">
        <f t="shared" si="1"/>
        <v>58.54101966249685</v>
      </c>
      <c r="M21" s="8">
        <v>5</v>
      </c>
      <c r="N21" s="8">
        <f t="shared" si="2"/>
        <v>31.25</v>
      </c>
      <c r="O21" s="8"/>
      <c r="P21" s="8"/>
      <c r="Q21" s="8">
        <v>0</v>
      </c>
      <c r="R21" s="8">
        <f t="shared" si="3"/>
        <v>3.6750000000000003</v>
      </c>
      <c r="S21" s="8">
        <v>20</v>
      </c>
      <c r="T21" s="8">
        <f t="shared" si="4"/>
        <v>10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</row>
    <row r="22" spans="1:84" ht="12.75">
      <c r="A22" s="8" t="s">
        <v>58</v>
      </c>
      <c r="B22" s="8" t="s">
        <v>36</v>
      </c>
      <c r="C22" s="8">
        <v>10</v>
      </c>
      <c r="D22" s="8">
        <v>14</v>
      </c>
      <c r="E22" s="8"/>
      <c r="F22" s="8">
        <v>24</v>
      </c>
      <c r="G22" s="8">
        <v>500</v>
      </c>
      <c r="H22" s="8"/>
      <c r="I22" s="8">
        <v>4</v>
      </c>
      <c r="J22" s="8">
        <v>40</v>
      </c>
      <c r="K22" s="55">
        <f t="shared" si="0"/>
        <v>0.5854101966249685</v>
      </c>
      <c r="L22" s="56">
        <f t="shared" si="1"/>
        <v>23.41640786499874</v>
      </c>
      <c r="M22" s="8">
        <v>5</v>
      </c>
      <c r="N22" s="8">
        <f t="shared" si="2"/>
        <v>31.25</v>
      </c>
      <c r="O22" s="8"/>
      <c r="P22" s="8"/>
      <c r="Q22" s="8">
        <v>0</v>
      </c>
      <c r="R22" s="8">
        <f t="shared" si="3"/>
        <v>3.5000000000000004</v>
      </c>
      <c r="S22" s="8">
        <v>20</v>
      </c>
      <c r="T22" s="8">
        <f t="shared" si="4"/>
        <v>10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</row>
    <row r="23" spans="1:84" ht="12.7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</row>
    <row r="24" spans="21:84" ht="12.75"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</row>
    <row r="25" spans="21:84" ht="12.75"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</row>
    <row r="26" spans="21:84" ht="12.75"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</row>
    <row r="27" spans="1:84" ht="13.5">
      <c r="A27" s="84" t="s">
        <v>4</v>
      </c>
      <c r="B27" s="21" t="s">
        <v>47</v>
      </c>
      <c r="C27" s="35" t="s">
        <v>48</v>
      </c>
      <c r="D27" s="81" t="s">
        <v>49</v>
      </c>
      <c r="E27" s="82"/>
      <c r="F27" s="83"/>
      <c r="G27" s="38" t="s">
        <v>50</v>
      </c>
      <c r="H27" s="36"/>
      <c r="I27" s="37" t="s">
        <v>51</v>
      </c>
      <c r="J27" s="39" t="s">
        <v>52</v>
      </c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</row>
    <row r="28" spans="1:84" ht="13.5" thickBot="1">
      <c r="A28" s="85"/>
      <c r="B28" s="28" t="s">
        <v>16</v>
      </c>
      <c r="C28" s="41" t="s">
        <v>16</v>
      </c>
      <c r="D28" s="75" t="s">
        <v>16</v>
      </c>
      <c r="E28" s="76"/>
      <c r="F28" s="77"/>
      <c r="G28" s="43" t="s">
        <v>16</v>
      </c>
      <c r="H28" s="28"/>
      <c r="I28" s="42" t="s">
        <v>16</v>
      </c>
      <c r="J28" s="27" t="s">
        <v>16</v>
      </c>
      <c r="K28" s="58"/>
      <c r="L28" s="45" t="s">
        <v>53</v>
      </c>
      <c r="M28" s="2"/>
      <c r="N28" s="2"/>
      <c r="O28" s="2"/>
      <c r="P28" s="2"/>
      <c r="Q28" s="58"/>
      <c r="R28" s="2"/>
      <c r="S28" s="2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</row>
    <row r="29" spans="1:84" ht="13.5" thickTop="1">
      <c r="A29" s="5" t="s">
        <v>13</v>
      </c>
      <c r="B29" s="51">
        <f aca="true" t="shared" si="5" ref="B29:B41">L10*G10/1000</f>
        <v>1.8</v>
      </c>
      <c r="C29" s="52">
        <f aca="true" t="shared" si="6" ref="C29:C41">(N10+O10+P10+Q10+R10+T10)</f>
        <v>19.95</v>
      </c>
      <c r="D29" s="86">
        <f>B29</f>
        <v>1.8</v>
      </c>
      <c r="E29" s="87"/>
      <c r="F29" s="87"/>
      <c r="G29" s="52">
        <f>C29</f>
        <v>19.95</v>
      </c>
      <c r="H29" s="54"/>
      <c r="I29" s="53">
        <f aca="true" t="shared" si="7" ref="I29:I41">D29+G29</f>
        <v>21.75</v>
      </c>
      <c r="J29" s="51">
        <f aca="true" t="shared" si="8" ref="J29:J41">1.2*G29+1.6*D29</f>
        <v>26.819999999999997</v>
      </c>
      <c r="K29" s="58"/>
      <c r="L29" s="45" t="s">
        <v>21</v>
      </c>
      <c r="M29" s="3"/>
      <c r="N29" s="3"/>
      <c r="O29" s="3"/>
      <c r="P29" s="45">
        <v>4</v>
      </c>
      <c r="Q29" s="58"/>
      <c r="R29" s="3"/>
      <c r="S29" s="3"/>
      <c r="T29" s="4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</row>
    <row r="30" spans="1:84" ht="12.75">
      <c r="A30" s="6" t="s">
        <v>35</v>
      </c>
      <c r="B30" s="9">
        <f t="shared" si="5"/>
        <v>53.05698476395941</v>
      </c>
      <c r="C30" s="11">
        <f t="shared" si="6"/>
        <v>83.356</v>
      </c>
      <c r="D30" s="72">
        <f aca="true" t="shared" si="9" ref="D30:D41">D29+B30</f>
        <v>54.85698476395941</v>
      </c>
      <c r="E30" s="73"/>
      <c r="F30" s="74"/>
      <c r="G30" s="11">
        <f aca="true" t="shared" si="10" ref="G30:G41">G29+C30</f>
        <v>103.306</v>
      </c>
      <c r="H30" s="13"/>
      <c r="I30" s="12">
        <f t="shared" si="7"/>
        <v>158.1629847639594</v>
      </c>
      <c r="J30" s="9">
        <f t="shared" si="8"/>
        <v>211.73837562233507</v>
      </c>
      <c r="K30" s="58"/>
      <c r="L30" s="45" t="s">
        <v>22</v>
      </c>
      <c r="M30" s="3"/>
      <c r="N30" s="3"/>
      <c r="O30" s="3"/>
      <c r="P30" s="45">
        <v>4</v>
      </c>
      <c r="Q30" s="58"/>
      <c r="R30" s="45"/>
      <c r="S30" s="3"/>
      <c r="T30" s="4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</row>
    <row r="31" spans="1:84" ht="12.75">
      <c r="A31" s="6">
        <v>9</v>
      </c>
      <c r="B31" s="9">
        <f t="shared" si="5"/>
        <v>35.37132317597295</v>
      </c>
      <c r="C31" s="11">
        <f t="shared" si="6"/>
        <v>83.006</v>
      </c>
      <c r="D31" s="72">
        <f t="shared" si="9"/>
        <v>90.22830793993236</v>
      </c>
      <c r="E31" s="73"/>
      <c r="F31" s="74"/>
      <c r="G31" s="11">
        <f t="shared" si="10"/>
        <v>186.312</v>
      </c>
      <c r="H31" s="13"/>
      <c r="I31" s="12">
        <f t="shared" si="7"/>
        <v>276.5403079399324</v>
      </c>
      <c r="J31" s="9">
        <f t="shared" si="8"/>
        <v>367.93969270389175</v>
      </c>
      <c r="K31" s="58"/>
      <c r="L31" s="45" t="s">
        <v>23</v>
      </c>
      <c r="M31" s="3"/>
      <c r="N31" s="3"/>
      <c r="O31" s="3"/>
      <c r="P31" s="45">
        <v>3</v>
      </c>
      <c r="Q31" s="58"/>
      <c r="R31" s="45"/>
      <c r="S31" s="3"/>
      <c r="T31" s="4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</row>
    <row r="32" spans="1:84" ht="12.75">
      <c r="A32" s="6">
        <f aca="true" t="shared" si="11" ref="A32:A40">A13</f>
        <v>7</v>
      </c>
      <c r="B32" s="9">
        <f t="shared" si="5"/>
        <v>35.37132317597295</v>
      </c>
      <c r="C32" s="11">
        <f t="shared" si="6"/>
        <v>82.775</v>
      </c>
      <c r="D32" s="72">
        <f t="shared" si="9"/>
        <v>125.59963111590531</v>
      </c>
      <c r="E32" s="73"/>
      <c r="F32" s="74"/>
      <c r="G32" s="11">
        <f t="shared" si="10"/>
        <v>269.087</v>
      </c>
      <c r="H32" s="13"/>
      <c r="I32" s="12">
        <f t="shared" si="7"/>
        <v>394.6866311159053</v>
      </c>
      <c r="J32" s="9">
        <f t="shared" si="8"/>
        <v>523.8638097854484</v>
      </c>
      <c r="K32" s="58"/>
      <c r="L32" s="45" t="s">
        <v>20</v>
      </c>
      <c r="M32" s="3"/>
      <c r="N32" s="3"/>
      <c r="O32" s="3"/>
      <c r="P32" s="45">
        <v>2</v>
      </c>
      <c r="Q32" s="58"/>
      <c r="R32" s="45"/>
      <c r="S32" s="3"/>
      <c r="T32" s="4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</row>
    <row r="33" spans="1:84" ht="12.75">
      <c r="A33" s="6">
        <f t="shared" si="11"/>
        <v>6</v>
      </c>
      <c r="B33" s="9">
        <f t="shared" si="5"/>
        <v>35.37132317597295</v>
      </c>
      <c r="C33" s="11">
        <f t="shared" si="6"/>
        <v>82.775</v>
      </c>
      <c r="D33" s="72">
        <f t="shared" si="9"/>
        <v>160.97095429187826</v>
      </c>
      <c r="E33" s="73"/>
      <c r="F33" s="74"/>
      <c r="G33" s="11">
        <f t="shared" si="10"/>
        <v>351.86199999999997</v>
      </c>
      <c r="H33" s="13"/>
      <c r="I33" s="12">
        <f t="shared" si="7"/>
        <v>512.8329542918782</v>
      </c>
      <c r="J33" s="9">
        <f t="shared" si="8"/>
        <v>679.7879268670051</v>
      </c>
      <c r="K33" s="58"/>
      <c r="L33" s="45"/>
      <c r="M33" s="3"/>
      <c r="N33" s="3"/>
      <c r="O33" s="3"/>
      <c r="P33" s="3"/>
      <c r="Q33" s="58"/>
      <c r="R33" s="45"/>
      <c r="S33" s="3"/>
      <c r="T33" s="4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</row>
    <row r="34" spans="1:84" ht="12.75">
      <c r="A34" s="6">
        <f t="shared" si="11"/>
        <v>5</v>
      </c>
      <c r="B34" s="9">
        <f t="shared" si="5"/>
        <v>35.37132317597295</v>
      </c>
      <c r="C34" s="11">
        <f t="shared" si="6"/>
        <v>82.775</v>
      </c>
      <c r="D34" s="72">
        <f t="shared" si="9"/>
        <v>196.3422774678512</v>
      </c>
      <c r="E34" s="73"/>
      <c r="F34" s="74"/>
      <c r="G34" s="11">
        <f t="shared" si="10"/>
        <v>434.63699999999994</v>
      </c>
      <c r="H34" s="13"/>
      <c r="I34" s="12">
        <f t="shared" si="7"/>
        <v>630.9792774678511</v>
      </c>
      <c r="J34" s="9">
        <f t="shared" si="8"/>
        <v>835.7120439485618</v>
      </c>
      <c r="K34" s="58"/>
      <c r="L34" s="45" t="s">
        <v>30</v>
      </c>
      <c r="M34" s="3"/>
      <c r="N34" s="3"/>
      <c r="O34" s="3"/>
      <c r="P34" s="3"/>
      <c r="Q34" s="58"/>
      <c r="R34" s="45"/>
      <c r="S34" s="3"/>
      <c r="T34" s="4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</row>
    <row r="35" spans="1:84" ht="12.75">
      <c r="A35" s="6">
        <f t="shared" si="11"/>
        <v>4</v>
      </c>
      <c r="B35" s="9">
        <f t="shared" si="5"/>
        <v>35.37132317597295</v>
      </c>
      <c r="C35" s="11">
        <f t="shared" si="6"/>
        <v>82.775</v>
      </c>
      <c r="D35" s="72">
        <f t="shared" si="9"/>
        <v>231.71360064382415</v>
      </c>
      <c r="E35" s="73"/>
      <c r="F35" s="74"/>
      <c r="G35" s="11">
        <f t="shared" si="10"/>
        <v>517.4119999999999</v>
      </c>
      <c r="H35" s="13"/>
      <c r="I35" s="12">
        <f t="shared" si="7"/>
        <v>749.1256006438241</v>
      </c>
      <c r="J35" s="9">
        <f t="shared" si="8"/>
        <v>991.6361610301185</v>
      </c>
      <c r="K35" s="58"/>
      <c r="L35" s="45" t="s">
        <v>54</v>
      </c>
      <c r="M35" s="3"/>
      <c r="N35" s="3"/>
      <c r="O35" s="3"/>
      <c r="P35" s="3"/>
      <c r="Q35" s="58"/>
      <c r="R35" s="3"/>
      <c r="S35" s="3"/>
      <c r="T35" s="4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</row>
    <row r="36" spans="1:84" ht="12.75">
      <c r="A36" s="6">
        <f t="shared" si="11"/>
        <v>3</v>
      </c>
      <c r="B36" s="9">
        <f t="shared" si="5"/>
        <v>35.37132317597295</v>
      </c>
      <c r="C36" s="11">
        <f t="shared" si="6"/>
        <v>90.9</v>
      </c>
      <c r="D36" s="72">
        <f t="shared" si="9"/>
        <v>267.0849238197971</v>
      </c>
      <c r="E36" s="73"/>
      <c r="F36" s="74"/>
      <c r="G36" s="11">
        <f t="shared" si="10"/>
        <v>608.3119999999999</v>
      </c>
      <c r="H36" s="13"/>
      <c r="I36" s="12">
        <f t="shared" si="7"/>
        <v>875.3969238197969</v>
      </c>
      <c r="J36" s="9">
        <f t="shared" si="8"/>
        <v>1157.3102781116752</v>
      </c>
      <c r="K36" s="58"/>
      <c r="L36" s="45" t="s">
        <v>31</v>
      </c>
      <c r="M36" s="3"/>
      <c r="N36" s="3"/>
      <c r="O36" s="3"/>
      <c r="P36" s="3"/>
      <c r="Q36" s="58"/>
      <c r="R36" s="3"/>
      <c r="S36" s="3"/>
      <c r="T36" s="4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</row>
    <row r="37" spans="1:84" ht="12.75">
      <c r="A37" s="6">
        <f t="shared" si="11"/>
        <v>2</v>
      </c>
      <c r="B37" s="9">
        <f t="shared" si="5"/>
        <v>35.37132317597295</v>
      </c>
      <c r="C37" s="11">
        <f t="shared" si="6"/>
        <v>90.9</v>
      </c>
      <c r="D37" s="72">
        <f t="shared" si="9"/>
        <v>302.45624699577</v>
      </c>
      <c r="E37" s="73"/>
      <c r="F37" s="74"/>
      <c r="G37" s="11">
        <f t="shared" si="10"/>
        <v>699.2119999999999</v>
      </c>
      <c r="H37" s="13"/>
      <c r="I37" s="68">
        <f t="shared" si="7"/>
        <v>1001.6682469957699</v>
      </c>
      <c r="J37" s="9">
        <f t="shared" si="8"/>
        <v>1322.9843951932319</v>
      </c>
      <c r="K37" s="58"/>
      <c r="L37" s="45" t="s">
        <v>32</v>
      </c>
      <c r="M37" s="3"/>
      <c r="N37" s="3"/>
      <c r="O37" s="3"/>
      <c r="P37" s="3"/>
      <c r="Q37" s="58"/>
      <c r="R37" s="3"/>
      <c r="S37" s="3"/>
      <c r="T37" s="4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</row>
    <row r="38" spans="1:84" ht="12.75">
      <c r="A38" s="6">
        <f t="shared" si="11"/>
        <v>1</v>
      </c>
      <c r="B38" s="9">
        <f t="shared" si="5"/>
        <v>29.270509831248425</v>
      </c>
      <c r="C38" s="11">
        <f t="shared" si="6"/>
        <v>75</v>
      </c>
      <c r="D38" s="72">
        <f t="shared" si="9"/>
        <v>331.72675682701845</v>
      </c>
      <c r="E38" s="73"/>
      <c r="F38" s="74"/>
      <c r="G38" s="11">
        <f t="shared" si="10"/>
        <v>774.2119999999999</v>
      </c>
      <c r="H38" s="13"/>
      <c r="I38" s="68">
        <f t="shared" si="7"/>
        <v>1105.9387568270183</v>
      </c>
      <c r="J38" s="9">
        <f t="shared" si="8"/>
        <v>1459.8172109232291</v>
      </c>
      <c r="K38" s="58"/>
      <c r="L38" s="45" t="s">
        <v>33</v>
      </c>
      <c r="M38" s="3"/>
      <c r="N38" s="3"/>
      <c r="O38" s="3"/>
      <c r="P38" s="3"/>
      <c r="Q38" s="58"/>
      <c r="R38" s="3"/>
      <c r="S38" s="3"/>
      <c r="T38" s="4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</row>
    <row r="39" spans="1:84" ht="12.75">
      <c r="A39" s="6" t="str">
        <f t="shared" si="11"/>
        <v>P-2</v>
      </c>
      <c r="B39" s="9">
        <f t="shared" si="5"/>
        <v>0</v>
      </c>
      <c r="C39" s="11">
        <f t="shared" si="6"/>
        <v>0</v>
      </c>
      <c r="D39" s="72">
        <f t="shared" si="9"/>
        <v>331.72675682701845</v>
      </c>
      <c r="E39" s="73"/>
      <c r="F39" s="74"/>
      <c r="G39" s="11">
        <f t="shared" si="10"/>
        <v>774.2119999999999</v>
      </c>
      <c r="H39" s="13"/>
      <c r="I39" s="68">
        <f t="shared" si="7"/>
        <v>1105.9387568270183</v>
      </c>
      <c r="J39" s="9">
        <f t="shared" si="8"/>
        <v>1459.8172109232291</v>
      </c>
      <c r="K39" s="58"/>
      <c r="L39" s="45" t="s">
        <v>34</v>
      </c>
      <c r="M39" s="58"/>
      <c r="N39" s="58"/>
      <c r="O39" s="58"/>
      <c r="P39" s="58"/>
      <c r="Q39" s="58"/>
      <c r="R39" s="3"/>
      <c r="S39" s="3"/>
      <c r="T39" s="4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</row>
    <row r="40" spans="1:84" ht="12.75">
      <c r="A40" s="6" t="str">
        <f t="shared" si="11"/>
        <v>P-3</v>
      </c>
      <c r="B40" s="9">
        <f t="shared" si="5"/>
        <v>29.270509831248425</v>
      </c>
      <c r="C40" s="11">
        <f t="shared" si="6"/>
        <v>44.925</v>
      </c>
      <c r="D40" s="72">
        <f t="shared" si="9"/>
        <v>360.9972666582669</v>
      </c>
      <c r="E40" s="73"/>
      <c r="F40" s="74"/>
      <c r="G40" s="11">
        <f t="shared" si="10"/>
        <v>819.1369999999998</v>
      </c>
      <c r="H40" s="14"/>
      <c r="I40" s="68">
        <f t="shared" si="7"/>
        <v>1180.1342666582668</v>
      </c>
      <c r="J40" s="9">
        <f t="shared" si="8"/>
        <v>1560.5600266532267</v>
      </c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</row>
    <row r="41" spans="1:84" ht="12.75">
      <c r="A41" s="57" t="s">
        <v>58</v>
      </c>
      <c r="B41" s="9">
        <f t="shared" si="5"/>
        <v>11.70820393249937</v>
      </c>
      <c r="C41" s="11">
        <f t="shared" si="6"/>
        <v>44.75</v>
      </c>
      <c r="D41" s="72">
        <f t="shared" si="9"/>
        <v>372.70547059076625</v>
      </c>
      <c r="E41" s="73"/>
      <c r="F41" s="74"/>
      <c r="G41" s="11">
        <f t="shared" si="10"/>
        <v>863.8869999999998</v>
      </c>
      <c r="H41" s="58"/>
      <c r="I41" s="68">
        <f t="shared" si="7"/>
        <v>1236.592470590766</v>
      </c>
      <c r="J41" s="9">
        <f t="shared" si="8"/>
        <v>1632.9931529452256</v>
      </c>
      <c r="K41" s="2"/>
      <c r="L41" s="2"/>
      <c r="M41" s="2"/>
      <c r="N41" s="46"/>
      <c r="O41" s="58"/>
      <c r="P41" s="58"/>
      <c r="Q41" s="58"/>
      <c r="R41" s="58"/>
      <c r="S41" s="58"/>
      <c r="T41" s="58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</row>
    <row r="42" spans="1:84" ht="12.7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</row>
    <row r="43" spans="14:84" ht="12.75">
      <c r="N43" s="58"/>
      <c r="O43" s="58"/>
      <c r="P43" s="58"/>
      <c r="Q43" s="58"/>
      <c r="R43" s="58"/>
      <c r="S43" s="58"/>
      <c r="T43" s="58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</row>
    <row r="44" spans="14:84" ht="12.75">
      <c r="N44" s="58"/>
      <c r="O44" s="58"/>
      <c r="P44" s="58"/>
      <c r="Q44" s="58"/>
      <c r="R44" s="58"/>
      <c r="S44" s="58"/>
      <c r="T44" s="58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</row>
    <row r="45" spans="1:84" ht="12.75">
      <c r="A45" s="47" t="s">
        <v>25</v>
      </c>
      <c r="B45" s="47"/>
      <c r="C45" s="2"/>
      <c r="D45" s="2"/>
      <c r="E45" s="2"/>
      <c r="F45" s="2"/>
      <c r="G45" s="2"/>
      <c r="H45" s="2"/>
      <c r="I45" s="2"/>
      <c r="J45" s="2"/>
      <c r="K45" s="2"/>
      <c r="L45" s="2"/>
      <c r="M45" s="58"/>
      <c r="N45" s="58"/>
      <c r="O45" s="58"/>
      <c r="P45" s="58"/>
      <c r="Q45" s="58"/>
      <c r="R45" s="58"/>
      <c r="S45" s="58"/>
      <c r="T45" s="58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</row>
    <row r="46" spans="1:21" ht="12.75">
      <c r="A46" s="46" t="s">
        <v>26</v>
      </c>
      <c r="B46" s="46"/>
      <c r="C46" s="2"/>
      <c r="D46" s="2"/>
      <c r="E46" s="2"/>
      <c r="F46" s="2"/>
      <c r="G46" s="2">
        <v>4000</v>
      </c>
      <c r="H46" s="2"/>
      <c r="I46" s="16"/>
      <c r="J46" s="16" t="s">
        <v>27</v>
      </c>
      <c r="K46" s="2"/>
      <c r="M46" s="13">
        <f>SQRT(G47)</f>
        <v>17.582608385779725</v>
      </c>
      <c r="N46" s="58"/>
      <c r="O46" s="58"/>
      <c r="P46" s="58"/>
      <c r="Q46" s="58"/>
      <c r="R46" s="58"/>
      <c r="S46" s="58"/>
      <c r="T46" s="58"/>
      <c r="U46" s="58"/>
    </row>
    <row r="47" spans="1:21" ht="15">
      <c r="A47" s="46" t="s">
        <v>55</v>
      </c>
      <c r="B47" s="46"/>
      <c r="C47" s="2"/>
      <c r="D47" s="2"/>
      <c r="E47" s="2"/>
      <c r="F47" s="2"/>
      <c r="G47" s="48">
        <f>I41*1000/G46</f>
        <v>309.1481176476915</v>
      </c>
      <c r="H47" s="49"/>
      <c r="I47" s="16"/>
      <c r="J47" s="2"/>
      <c r="K47" s="2"/>
      <c r="L47" s="50"/>
      <c r="M47" s="58"/>
      <c r="N47" s="58"/>
      <c r="O47" s="58"/>
      <c r="P47" s="58"/>
      <c r="Q47" s="58"/>
      <c r="R47" s="58"/>
      <c r="S47" s="58"/>
      <c r="T47" s="58"/>
      <c r="U47" s="58"/>
    </row>
    <row r="48" spans="3:21" ht="12.75"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</row>
    <row r="49" spans="3:21" ht="12.75"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</row>
    <row r="50" spans="3:21" ht="12.75"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</row>
    <row r="51" spans="3:21" ht="12.75"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</row>
    <row r="52" spans="3:21" ht="12.75"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</row>
    <row r="53" spans="3:21" ht="12.75"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</row>
    <row r="54" spans="3:21" ht="12.75"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</row>
    <row r="55" spans="3:21" ht="12.75"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</row>
    <row r="56" spans="3:21" ht="12.75"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3:21" ht="12.75"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3:21" ht="12.75"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</row>
    <row r="59" spans="3:21" ht="12.75"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</row>
    <row r="60" spans="3:21" ht="12.75"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</row>
    <row r="61" spans="3:21" ht="12.75"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</row>
    <row r="62" spans="3:21" ht="12.75"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</row>
    <row r="63" spans="3:21" ht="12.75"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</row>
    <row r="64" spans="3:21" ht="12.75"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</row>
    <row r="65" spans="3:21" ht="12.75"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</row>
    <row r="66" spans="3:21" ht="12.75"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</row>
    <row r="67" spans="3:21" ht="12.75"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</row>
    <row r="68" spans="3:21" ht="12.75"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</row>
    <row r="69" spans="3:21" ht="12.75"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</row>
    <row r="70" spans="3:21" ht="12.75"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</row>
    <row r="71" spans="3:21" ht="12.75"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</row>
    <row r="72" spans="3:21" ht="12.75"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</row>
    <row r="73" spans="3:21" ht="12.75"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</row>
    <row r="74" spans="3:21" ht="12.75"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</row>
    <row r="75" spans="3:21" ht="12.75"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</row>
    <row r="76" spans="3:21" ht="12.75"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</row>
    <row r="77" spans="3:21" ht="12.75"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</row>
    <row r="78" spans="3:21" ht="12.75"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</row>
    <row r="79" spans="3:21" ht="12.75"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</row>
    <row r="80" spans="3:21" ht="12.75"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</row>
    <row r="81" spans="3:21" ht="12.75"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</row>
    <row r="82" spans="3:21" ht="12.75"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</row>
    <row r="83" spans="3:21" ht="12.75"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</row>
    <row r="84" spans="3:21" ht="12.75"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</row>
    <row r="85" spans="3:21" ht="12.75"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</row>
    <row r="86" spans="3:21" ht="12.75"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</row>
    <row r="87" spans="3:21" ht="12.75"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</row>
    <row r="88" spans="3:21" ht="12.75"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</row>
    <row r="89" spans="3:21" ht="12.75"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</row>
    <row r="90" spans="3:21" ht="12.75"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</row>
    <row r="91" spans="3:21" ht="12.75"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</row>
    <row r="92" spans="3:21" ht="12.75"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</row>
    <row r="93" spans="3:21" ht="12.75"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</row>
    <row r="94" spans="3:21" ht="12.75"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</row>
    <row r="95" spans="3:21" ht="12.75"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</row>
    <row r="96" spans="3:21" ht="12.75"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</row>
    <row r="97" spans="3:21" ht="12.75"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</row>
    <row r="98" spans="3:21" ht="12.75"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</row>
    <row r="99" spans="3:21" ht="12.75"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</row>
    <row r="100" spans="3:21" ht="12.75"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</row>
    <row r="101" spans="3:21" ht="12.75"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</row>
    <row r="102" spans="3:21" ht="12.75"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</row>
    <row r="103" spans="3:21" ht="12.75"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</row>
    <row r="104" spans="3:21" ht="12.75"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</row>
    <row r="105" spans="3:21" ht="12.75"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</row>
    <row r="106" spans="3:21" ht="12.75"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</row>
    <row r="107" spans="3:21" ht="12.75"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</row>
    <row r="108" spans="3:21" ht="12.75"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</row>
    <row r="109" spans="3:21" ht="12.75"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</row>
    <row r="110" spans="3:21" ht="12.75"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</row>
    <row r="111" spans="3:21" ht="12.75"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</row>
    <row r="112" spans="3:21" ht="12.75"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</row>
    <row r="113" spans="3:21" ht="12.75"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</row>
    <row r="114" spans="3:21" ht="12.75"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</row>
  </sheetData>
  <mergeCells count="19">
    <mergeCell ref="D29:F29"/>
    <mergeCell ref="D30:F30"/>
    <mergeCell ref="D31:F31"/>
    <mergeCell ref="D32:F32"/>
    <mergeCell ref="A8:A9"/>
    <mergeCell ref="D8:F8"/>
    <mergeCell ref="D9:F9"/>
    <mergeCell ref="D27:F27"/>
    <mergeCell ref="A27:A28"/>
    <mergeCell ref="D41:F41"/>
    <mergeCell ref="D28:F28"/>
    <mergeCell ref="D33:F33"/>
    <mergeCell ref="D34:F34"/>
    <mergeCell ref="D35:F35"/>
    <mergeCell ref="D36:F36"/>
    <mergeCell ref="D37:F37"/>
    <mergeCell ref="D38:F38"/>
    <mergeCell ref="D39:F39"/>
    <mergeCell ref="D40:F40"/>
  </mergeCells>
  <printOptions/>
  <pageMargins left="0.5" right="0.5" top="0.5" bottom="0.5" header="0.5" footer="0.5"/>
  <pageSetup fitToHeight="1" fitToWidth="1" horizontalDpi="600" verticalDpi="600" orientation="landscape" scale="9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CF114"/>
  <sheetViews>
    <sheetView workbookViewId="0" topLeftCell="A1">
      <selection activeCell="D2" sqref="D2"/>
    </sheetView>
  </sheetViews>
  <sheetFormatPr defaultColWidth="9.140625" defaultRowHeight="12.75"/>
  <cols>
    <col min="1" max="2" width="6.8515625" style="0" customWidth="1"/>
    <col min="3" max="3" width="7.57421875" style="0" customWidth="1"/>
    <col min="4" max="4" width="3.7109375" style="0" customWidth="1"/>
    <col min="5" max="5" width="2.421875" style="0" customWidth="1"/>
    <col min="6" max="6" width="3.7109375" style="0" customWidth="1"/>
    <col min="7" max="7" width="15.421875" style="0" customWidth="1"/>
    <col min="8" max="8" width="6.00390625" style="0" hidden="1" customWidth="1"/>
    <col min="9" max="9" width="7.57421875" style="0" bestFit="1" customWidth="1"/>
    <col min="10" max="10" width="8.8515625" style="0" bestFit="1" customWidth="1"/>
    <col min="11" max="11" width="8.7109375" style="0" bestFit="1" customWidth="1"/>
    <col min="12" max="12" width="9.28125" style="0" bestFit="1" customWidth="1"/>
    <col min="13" max="13" width="7.140625" style="0" customWidth="1"/>
    <col min="14" max="14" width="6.00390625" style="0" bestFit="1" customWidth="1"/>
    <col min="15" max="15" width="6.28125" style="0" bestFit="1" customWidth="1"/>
    <col min="16" max="16" width="7.140625" style="0" bestFit="1" customWidth="1"/>
    <col min="17" max="17" width="7.57421875" style="0" bestFit="1" customWidth="1"/>
    <col min="18" max="18" width="6.00390625" style="0" bestFit="1" customWidth="1"/>
    <col min="19" max="19" width="5.28125" style="0" bestFit="1" customWidth="1"/>
    <col min="20" max="20" width="6.00390625" style="0" bestFit="1" customWidth="1"/>
  </cols>
  <sheetData>
    <row r="1" spans="1:84" ht="12.75">
      <c r="A1" s="15" t="s">
        <v>0</v>
      </c>
      <c r="B1" s="15"/>
      <c r="C1" s="1" t="s">
        <v>59</v>
      </c>
      <c r="D1" s="1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</row>
    <row r="2" spans="1:84" ht="12.75">
      <c r="A2" s="15" t="s">
        <v>24</v>
      </c>
      <c r="B2" s="15"/>
      <c r="C2" s="1"/>
      <c r="D2" s="16"/>
      <c r="E2" s="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</row>
    <row r="3" spans="1:84" ht="12.75">
      <c r="A3" s="15" t="s">
        <v>1</v>
      </c>
      <c r="B3" s="15"/>
      <c r="C3" s="1"/>
      <c r="D3" s="1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</row>
    <row r="4" spans="1:84" ht="12.75">
      <c r="A4" s="15" t="s">
        <v>2</v>
      </c>
      <c r="B4" s="15"/>
      <c r="C4" s="1"/>
      <c r="D4" s="16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</row>
    <row r="5" spans="1:84" ht="12.75">
      <c r="A5" s="15"/>
      <c r="B5" s="1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</row>
    <row r="6" spans="1:84" ht="12.75">
      <c r="A6" s="15" t="s">
        <v>3</v>
      </c>
      <c r="B6" s="15"/>
      <c r="C6" s="1"/>
      <c r="D6" s="1" t="s">
        <v>61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</row>
    <row r="7" spans="1:84" ht="12.75">
      <c r="A7" s="7"/>
      <c r="B7" s="7"/>
      <c r="C7" s="7"/>
      <c r="D7" s="18"/>
      <c r="E7" s="18"/>
      <c r="F7" s="18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</row>
    <row r="8" spans="1:84" ht="13.5">
      <c r="A8" s="78" t="s">
        <v>4</v>
      </c>
      <c r="B8" s="19" t="s">
        <v>28</v>
      </c>
      <c r="C8" s="20" t="s">
        <v>5</v>
      </c>
      <c r="D8" s="80" t="s">
        <v>10</v>
      </c>
      <c r="E8" s="80"/>
      <c r="F8" s="80"/>
      <c r="G8" s="20" t="s">
        <v>37</v>
      </c>
      <c r="H8" s="21"/>
      <c r="I8" s="21" t="s">
        <v>38</v>
      </c>
      <c r="J8" s="22" t="s">
        <v>11</v>
      </c>
      <c r="K8" s="23" t="s">
        <v>7</v>
      </c>
      <c r="L8" s="24" t="s">
        <v>9</v>
      </c>
      <c r="M8" s="21" t="s">
        <v>14</v>
      </c>
      <c r="N8" s="25" t="s">
        <v>39</v>
      </c>
      <c r="O8" s="25" t="s">
        <v>40</v>
      </c>
      <c r="P8" s="20" t="s">
        <v>41</v>
      </c>
      <c r="Q8" s="20" t="s">
        <v>42</v>
      </c>
      <c r="R8" s="21" t="s">
        <v>43</v>
      </c>
      <c r="S8" s="20" t="s">
        <v>18</v>
      </c>
      <c r="T8" s="20" t="s">
        <v>44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</row>
    <row r="9" spans="1:84" ht="15" thickBot="1">
      <c r="A9" s="79"/>
      <c r="B9" s="26" t="s">
        <v>29</v>
      </c>
      <c r="C9" s="27" t="s">
        <v>17</v>
      </c>
      <c r="D9" s="76" t="s">
        <v>8</v>
      </c>
      <c r="E9" s="76"/>
      <c r="F9" s="76"/>
      <c r="G9" s="27" t="s">
        <v>45</v>
      </c>
      <c r="H9" s="28"/>
      <c r="I9" s="29" t="s">
        <v>19</v>
      </c>
      <c r="J9" s="30" t="s">
        <v>46</v>
      </c>
      <c r="K9" s="31" t="s">
        <v>12</v>
      </c>
      <c r="L9" s="32" t="s">
        <v>46</v>
      </c>
      <c r="M9" s="28" t="s">
        <v>15</v>
      </c>
      <c r="N9" s="33" t="s">
        <v>16</v>
      </c>
      <c r="O9" s="33" t="s">
        <v>16</v>
      </c>
      <c r="P9" s="27" t="s">
        <v>16</v>
      </c>
      <c r="Q9" s="27" t="s">
        <v>16</v>
      </c>
      <c r="R9" s="28" t="s">
        <v>16</v>
      </c>
      <c r="S9" s="27" t="s">
        <v>6</v>
      </c>
      <c r="T9" s="27" t="s">
        <v>16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</row>
    <row r="10" spans="1:84" ht="13.5" thickTop="1">
      <c r="A10" s="59" t="s">
        <v>13</v>
      </c>
      <c r="B10" s="59" t="s">
        <v>13</v>
      </c>
      <c r="C10" s="59">
        <v>0</v>
      </c>
      <c r="D10" s="59">
        <v>0</v>
      </c>
      <c r="E10" s="59"/>
      <c r="F10" s="59">
        <v>0</v>
      </c>
      <c r="G10" s="59">
        <v>0</v>
      </c>
      <c r="H10" s="59"/>
      <c r="I10" s="59">
        <v>0</v>
      </c>
      <c r="J10" s="59">
        <v>0</v>
      </c>
      <c r="K10" s="60">
        <f aca="true" t="shared" si="0" ref="K10:K22">IF(G10*I10&gt;=400,IF(B10="Roof",0,IF(0.25+15/SQRT(G10*I10)&lt;0.4,0.4,0.25+15/SQRT(G10*I10))),0)</f>
        <v>0</v>
      </c>
      <c r="L10" s="61">
        <f aca="true" t="shared" si="1" ref="L10:L22">IF(K10&gt;0,J10*K10,J10)</f>
        <v>0</v>
      </c>
      <c r="M10" s="59">
        <v>0</v>
      </c>
      <c r="N10" s="59">
        <f aca="true" t="shared" si="2" ref="N10:N22">0.15*M10/12*G10</f>
        <v>0</v>
      </c>
      <c r="O10" s="59"/>
      <c r="P10" s="59"/>
      <c r="Q10" s="59">
        <v>0</v>
      </c>
      <c r="R10" s="59">
        <f aca="true" t="shared" si="3" ref="R10:R22">0.15*D10*F10/144*C10</f>
        <v>0</v>
      </c>
      <c r="S10" s="59">
        <v>0</v>
      </c>
      <c r="T10" s="59">
        <f aca="true" t="shared" si="4" ref="T10:T22">S10*G10/1000</f>
        <v>0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</row>
    <row r="11" spans="1:84" ht="12.75">
      <c r="A11" s="62" t="s">
        <v>35</v>
      </c>
      <c r="B11" s="62" t="s">
        <v>36</v>
      </c>
      <c r="C11" s="62">
        <v>0</v>
      </c>
      <c r="D11" s="62">
        <v>0</v>
      </c>
      <c r="E11" s="62"/>
      <c r="F11" s="62">
        <v>0</v>
      </c>
      <c r="G11" s="62">
        <v>0</v>
      </c>
      <c r="H11" s="62"/>
      <c r="I11" s="62">
        <v>0</v>
      </c>
      <c r="J11" s="62">
        <v>0</v>
      </c>
      <c r="K11" s="63">
        <f t="shared" si="0"/>
        <v>0</v>
      </c>
      <c r="L11" s="64">
        <f t="shared" si="1"/>
        <v>0</v>
      </c>
      <c r="M11" s="62">
        <v>0</v>
      </c>
      <c r="N11" s="62">
        <f t="shared" si="2"/>
        <v>0</v>
      </c>
      <c r="O11" s="62"/>
      <c r="P11" s="62"/>
      <c r="Q11" s="62">
        <v>0</v>
      </c>
      <c r="R11" s="62">
        <f t="shared" si="3"/>
        <v>0</v>
      </c>
      <c r="S11" s="62">
        <v>0</v>
      </c>
      <c r="T11" s="62">
        <f t="shared" si="4"/>
        <v>0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</row>
    <row r="12" spans="1:84" ht="12.75">
      <c r="A12" s="6">
        <v>8</v>
      </c>
      <c r="B12" s="6" t="s">
        <v>36</v>
      </c>
      <c r="C12" s="6">
        <v>14.66</v>
      </c>
      <c r="D12" s="6">
        <v>14</v>
      </c>
      <c r="E12" s="6"/>
      <c r="F12" s="6">
        <v>24</v>
      </c>
      <c r="G12" s="6">
        <v>660</v>
      </c>
      <c r="H12" s="6"/>
      <c r="I12" s="6">
        <v>3</v>
      </c>
      <c r="J12" s="6">
        <v>80</v>
      </c>
      <c r="K12" s="9">
        <f t="shared" si="0"/>
        <v>0.587099931231621</v>
      </c>
      <c r="L12" s="10">
        <f t="shared" si="1"/>
        <v>46.96799449852968</v>
      </c>
      <c r="M12" s="6">
        <v>7</v>
      </c>
      <c r="N12" s="6">
        <f t="shared" si="2"/>
        <v>57.75000000000001</v>
      </c>
      <c r="O12" s="6"/>
      <c r="P12" s="6"/>
      <c r="Q12" s="6">
        <v>8</v>
      </c>
      <c r="R12" s="6">
        <f t="shared" si="3"/>
        <v>5.131</v>
      </c>
      <c r="S12" s="6">
        <v>20</v>
      </c>
      <c r="T12" s="6">
        <f t="shared" si="4"/>
        <v>13.2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</row>
    <row r="13" spans="1:84" ht="12.75">
      <c r="A13" s="6">
        <v>7</v>
      </c>
      <c r="B13" s="6" t="s">
        <v>36</v>
      </c>
      <c r="C13" s="6">
        <v>14</v>
      </c>
      <c r="D13" s="6">
        <v>14</v>
      </c>
      <c r="E13" s="6"/>
      <c r="F13" s="6">
        <v>24</v>
      </c>
      <c r="G13" s="6">
        <v>660</v>
      </c>
      <c r="H13" s="6"/>
      <c r="I13" s="6">
        <v>3</v>
      </c>
      <c r="J13" s="6">
        <v>80</v>
      </c>
      <c r="K13" s="9">
        <f t="shared" si="0"/>
        <v>0.587099931231621</v>
      </c>
      <c r="L13" s="10">
        <f t="shared" si="1"/>
        <v>46.96799449852968</v>
      </c>
      <c r="M13" s="6">
        <v>7</v>
      </c>
      <c r="N13" s="6">
        <f t="shared" si="2"/>
        <v>57.75000000000001</v>
      </c>
      <c r="O13" s="6"/>
      <c r="P13" s="6"/>
      <c r="Q13" s="6">
        <v>8</v>
      </c>
      <c r="R13" s="6">
        <f t="shared" si="3"/>
        <v>4.9</v>
      </c>
      <c r="S13" s="6">
        <v>20</v>
      </c>
      <c r="T13" s="6">
        <f t="shared" si="4"/>
        <v>13.2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</row>
    <row r="14" spans="1:84" ht="12.75">
      <c r="A14" s="6">
        <v>6</v>
      </c>
      <c r="B14" s="6" t="s">
        <v>36</v>
      </c>
      <c r="C14" s="6">
        <v>14</v>
      </c>
      <c r="D14" s="6">
        <v>14</v>
      </c>
      <c r="E14" s="6"/>
      <c r="F14" s="6">
        <v>24</v>
      </c>
      <c r="G14" s="6">
        <v>660</v>
      </c>
      <c r="H14" s="6"/>
      <c r="I14" s="6">
        <v>3</v>
      </c>
      <c r="J14" s="6">
        <v>40</v>
      </c>
      <c r="K14" s="9">
        <f t="shared" si="0"/>
        <v>0.587099931231621</v>
      </c>
      <c r="L14" s="10">
        <f t="shared" si="1"/>
        <v>23.48399724926484</v>
      </c>
      <c r="M14" s="6">
        <v>7</v>
      </c>
      <c r="N14" s="6">
        <f t="shared" si="2"/>
        <v>57.75000000000001</v>
      </c>
      <c r="O14" s="6"/>
      <c r="P14" s="6"/>
      <c r="Q14" s="6">
        <v>8</v>
      </c>
      <c r="R14" s="6">
        <f t="shared" si="3"/>
        <v>4.9</v>
      </c>
      <c r="S14" s="6">
        <v>20</v>
      </c>
      <c r="T14" s="6">
        <f t="shared" si="4"/>
        <v>13.2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</row>
    <row r="15" spans="1:84" ht="12.75">
      <c r="A15" s="6">
        <v>5</v>
      </c>
      <c r="B15" s="6" t="s">
        <v>36</v>
      </c>
      <c r="C15" s="6">
        <v>14</v>
      </c>
      <c r="D15" s="6">
        <v>14</v>
      </c>
      <c r="E15" s="6"/>
      <c r="F15" s="6">
        <v>24</v>
      </c>
      <c r="G15" s="6">
        <v>660</v>
      </c>
      <c r="H15" s="6"/>
      <c r="I15" s="6">
        <v>3</v>
      </c>
      <c r="J15" s="6">
        <v>40</v>
      </c>
      <c r="K15" s="9">
        <f t="shared" si="0"/>
        <v>0.587099931231621</v>
      </c>
      <c r="L15" s="10">
        <f t="shared" si="1"/>
        <v>23.48399724926484</v>
      </c>
      <c r="M15" s="6">
        <v>7</v>
      </c>
      <c r="N15" s="6">
        <f t="shared" si="2"/>
        <v>57.75000000000001</v>
      </c>
      <c r="O15" s="6"/>
      <c r="P15" s="6"/>
      <c r="Q15" s="6">
        <v>8</v>
      </c>
      <c r="R15" s="6">
        <f t="shared" si="3"/>
        <v>4.9</v>
      </c>
      <c r="S15" s="6">
        <v>20</v>
      </c>
      <c r="T15" s="6">
        <f t="shared" si="4"/>
        <v>13.2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</row>
    <row r="16" spans="1:84" ht="12.75">
      <c r="A16" s="6">
        <v>4</v>
      </c>
      <c r="B16" s="6" t="s">
        <v>36</v>
      </c>
      <c r="C16" s="6">
        <v>14</v>
      </c>
      <c r="D16" s="6">
        <v>14</v>
      </c>
      <c r="E16" s="6"/>
      <c r="F16" s="6">
        <v>24</v>
      </c>
      <c r="G16" s="6">
        <v>660</v>
      </c>
      <c r="H16" s="6"/>
      <c r="I16" s="6">
        <v>3</v>
      </c>
      <c r="J16" s="6">
        <v>40</v>
      </c>
      <c r="K16" s="9">
        <f t="shared" si="0"/>
        <v>0.587099931231621</v>
      </c>
      <c r="L16" s="10">
        <f t="shared" si="1"/>
        <v>23.48399724926484</v>
      </c>
      <c r="M16" s="6">
        <v>7</v>
      </c>
      <c r="N16" s="6">
        <f t="shared" si="2"/>
        <v>57.75000000000001</v>
      </c>
      <c r="O16" s="6"/>
      <c r="P16" s="6"/>
      <c r="Q16" s="6">
        <v>8</v>
      </c>
      <c r="R16" s="6">
        <f t="shared" si="3"/>
        <v>4.9</v>
      </c>
      <c r="S16" s="6">
        <v>20</v>
      </c>
      <c r="T16" s="6">
        <f t="shared" si="4"/>
        <v>13.2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</row>
    <row r="17" spans="1:84" ht="12.75">
      <c r="A17" s="6">
        <v>3</v>
      </c>
      <c r="B17" s="6" t="s">
        <v>36</v>
      </c>
      <c r="C17" s="6">
        <v>14</v>
      </c>
      <c r="D17" s="6">
        <v>14</v>
      </c>
      <c r="E17" s="6"/>
      <c r="F17" s="6">
        <v>24</v>
      </c>
      <c r="G17" s="6">
        <v>660</v>
      </c>
      <c r="H17" s="6"/>
      <c r="I17" s="6">
        <v>3</v>
      </c>
      <c r="J17" s="6">
        <v>40</v>
      </c>
      <c r="K17" s="9">
        <f t="shared" si="0"/>
        <v>0.587099931231621</v>
      </c>
      <c r="L17" s="10">
        <f t="shared" si="1"/>
        <v>23.48399724926484</v>
      </c>
      <c r="M17" s="6">
        <v>8</v>
      </c>
      <c r="N17" s="6">
        <f t="shared" si="2"/>
        <v>66</v>
      </c>
      <c r="O17" s="6"/>
      <c r="P17" s="6"/>
      <c r="Q17" s="6">
        <v>8</v>
      </c>
      <c r="R17" s="6">
        <f t="shared" si="3"/>
        <v>4.9</v>
      </c>
      <c r="S17" s="6">
        <v>20</v>
      </c>
      <c r="T17" s="6">
        <f t="shared" si="4"/>
        <v>13.2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</row>
    <row r="18" spans="1:84" ht="12.75">
      <c r="A18" s="6">
        <v>2</v>
      </c>
      <c r="B18" s="6" t="s">
        <v>36</v>
      </c>
      <c r="C18" s="6">
        <v>14</v>
      </c>
      <c r="D18" s="6">
        <v>14</v>
      </c>
      <c r="E18" s="6"/>
      <c r="F18" s="6">
        <v>24</v>
      </c>
      <c r="G18" s="6">
        <v>660</v>
      </c>
      <c r="H18" s="6"/>
      <c r="I18" s="6">
        <v>3</v>
      </c>
      <c r="J18" s="6">
        <v>80</v>
      </c>
      <c r="K18" s="9">
        <f t="shared" si="0"/>
        <v>0.587099931231621</v>
      </c>
      <c r="L18" s="10">
        <f t="shared" si="1"/>
        <v>46.96799449852968</v>
      </c>
      <c r="M18" s="6">
        <v>8</v>
      </c>
      <c r="N18" s="6">
        <f t="shared" si="2"/>
        <v>66</v>
      </c>
      <c r="O18" s="6"/>
      <c r="P18" s="6"/>
      <c r="Q18" s="6">
        <v>8</v>
      </c>
      <c r="R18" s="6">
        <f t="shared" si="3"/>
        <v>4.9</v>
      </c>
      <c r="S18" s="6">
        <v>20</v>
      </c>
      <c r="T18" s="6">
        <f t="shared" si="4"/>
        <v>13.2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</row>
    <row r="19" spans="1:84" ht="12.75">
      <c r="A19" s="6">
        <v>1</v>
      </c>
      <c r="B19" s="6" t="s">
        <v>36</v>
      </c>
      <c r="C19" s="6">
        <v>20</v>
      </c>
      <c r="D19" s="6">
        <v>14</v>
      </c>
      <c r="E19" s="6"/>
      <c r="F19" s="6">
        <v>24</v>
      </c>
      <c r="G19" s="6">
        <v>125</v>
      </c>
      <c r="H19" s="6"/>
      <c r="I19" s="6">
        <v>3</v>
      </c>
      <c r="J19" s="6">
        <v>100</v>
      </c>
      <c r="K19" s="9">
        <f t="shared" si="0"/>
        <v>0</v>
      </c>
      <c r="L19" s="10">
        <f t="shared" si="1"/>
        <v>100</v>
      </c>
      <c r="M19" s="6">
        <v>8</v>
      </c>
      <c r="N19" s="6">
        <f t="shared" si="2"/>
        <v>12.499999999999998</v>
      </c>
      <c r="O19" s="6"/>
      <c r="P19" s="6"/>
      <c r="Q19" s="6">
        <v>8</v>
      </c>
      <c r="R19" s="6">
        <f t="shared" si="3"/>
        <v>7.000000000000001</v>
      </c>
      <c r="S19" s="6">
        <v>20</v>
      </c>
      <c r="T19" s="6">
        <f t="shared" si="4"/>
        <v>2.5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</row>
    <row r="20" spans="1:84" ht="12.75">
      <c r="A20" s="62" t="s">
        <v>56</v>
      </c>
      <c r="B20" s="62" t="s">
        <v>36</v>
      </c>
      <c r="C20" s="62">
        <v>0</v>
      </c>
      <c r="D20" s="62">
        <v>0</v>
      </c>
      <c r="E20" s="62"/>
      <c r="F20" s="62">
        <v>0</v>
      </c>
      <c r="G20" s="62">
        <v>0</v>
      </c>
      <c r="H20" s="62"/>
      <c r="I20" s="62">
        <v>0</v>
      </c>
      <c r="J20" s="62">
        <v>0</v>
      </c>
      <c r="K20" s="63">
        <f t="shared" si="0"/>
        <v>0</v>
      </c>
      <c r="L20" s="64">
        <f t="shared" si="1"/>
        <v>0</v>
      </c>
      <c r="M20" s="62">
        <v>0</v>
      </c>
      <c r="N20" s="62">
        <f t="shared" si="2"/>
        <v>0</v>
      </c>
      <c r="O20" s="62"/>
      <c r="P20" s="62"/>
      <c r="Q20" s="62">
        <v>0</v>
      </c>
      <c r="R20" s="62">
        <f t="shared" si="3"/>
        <v>0</v>
      </c>
      <c r="S20" s="62">
        <v>0</v>
      </c>
      <c r="T20" s="62">
        <f t="shared" si="4"/>
        <v>0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</row>
    <row r="21" spans="1:84" ht="12.75">
      <c r="A21" s="8" t="s">
        <v>57</v>
      </c>
      <c r="B21" s="8" t="s">
        <v>36</v>
      </c>
      <c r="C21" s="8">
        <v>10.5</v>
      </c>
      <c r="D21" s="8">
        <v>14</v>
      </c>
      <c r="E21" s="8"/>
      <c r="F21" s="8">
        <v>24</v>
      </c>
      <c r="G21" s="8">
        <v>80</v>
      </c>
      <c r="H21" s="8"/>
      <c r="I21" s="8">
        <v>3</v>
      </c>
      <c r="J21" s="8">
        <v>100</v>
      </c>
      <c r="K21" s="55">
        <f t="shared" si="0"/>
        <v>0</v>
      </c>
      <c r="L21" s="56">
        <f t="shared" si="1"/>
        <v>100</v>
      </c>
      <c r="M21" s="8">
        <v>5</v>
      </c>
      <c r="N21" s="8">
        <f t="shared" si="2"/>
        <v>5</v>
      </c>
      <c r="O21" s="8"/>
      <c r="P21" s="8"/>
      <c r="Q21" s="8">
        <v>0</v>
      </c>
      <c r="R21" s="8">
        <f t="shared" si="3"/>
        <v>3.6750000000000003</v>
      </c>
      <c r="S21" s="8">
        <v>20</v>
      </c>
      <c r="T21" s="8">
        <f t="shared" si="4"/>
        <v>1.6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</row>
    <row r="22" spans="1:84" ht="12.75">
      <c r="A22" s="8" t="s">
        <v>58</v>
      </c>
      <c r="B22" s="8" t="s">
        <v>36</v>
      </c>
      <c r="C22" s="8">
        <v>10</v>
      </c>
      <c r="D22" s="8">
        <v>14</v>
      </c>
      <c r="E22" s="8"/>
      <c r="F22" s="8">
        <v>24</v>
      </c>
      <c r="G22" s="8">
        <v>80</v>
      </c>
      <c r="H22" s="8"/>
      <c r="I22" s="8">
        <v>3</v>
      </c>
      <c r="J22" s="8">
        <v>40</v>
      </c>
      <c r="K22" s="55">
        <f t="shared" si="0"/>
        <v>0</v>
      </c>
      <c r="L22" s="56">
        <f t="shared" si="1"/>
        <v>40</v>
      </c>
      <c r="M22" s="8">
        <v>5</v>
      </c>
      <c r="N22" s="8">
        <f t="shared" si="2"/>
        <v>5</v>
      </c>
      <c r="O22" s="8"/>
      <c r="P22" s="8"/>
      <c r="Q22" s="8">
        <v>0</v>
      </c>
      <c r="R22" s="8">
        <f t="shared" si="3"/>
        <v>3.5000000000000004</v>
      </c>
      <c r="S22" s="8">
        <v>20</v>
      </c>
      <c r="T22" s="8">
        <f t="shared" si="4"/>
        <v>1.6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</row>
    <row r="23" spans="1:84" ht="12.7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</row>
    <row r="24" spans="21:84" ht="12.75"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</row>
    <row r="25" spans="21:84" ht="12.75"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</row>
    <row r="26" spans="21:84" ht="12.75"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</row>
    <row r="27" spans="1:84" ht="13.5">
      <c r="A27" s="84" t="s">
        <v>4</v>
      </c>
      <c r="B27" s="21" t="s">
        <v>47</v>
      </c>
      <c r="C27" s="35" t="s">
        <v>48</v>
      </c>
      <c r="D27" s="81" t="s">
        <v>49</v>
      </c>
      <c r="E27" s="82"/>
      <c r="F27" s="83"/>
      <c r="G27" s="38" t="s">
        <v>50</v>
      </c>
      <c r="H27" s="36"/>
      <c r="I27" s="37" t="s">
        <v>51</v>
      </c>
      <c r="J27" s="39" t="s">
        <v>52</v>
      </c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</row>
    <row r="28" spans="1:84" ht="13.5" thickBot="1">
      <c r="A28" s="85"/>
      <c r="B28" s="28" t="s">
        <v>16</v>
      </c>
      <c r="C28" s="41" t="s">
        <v>16</v>
      </c>
      <c r="D28" s="75" t="s">
        <v>16</v>
      </c>
      <c r="E28" s="76"/>
      <c r="F28" s="77"/>
      <c r="G28" s="43" t="s">
        <v>16</v>
      </c>
      <c r="H28" s="28"/>
      <c r="I28" s="42" t="s">
        <v>16</v>
      </c>
      <c r="J28" s="27" t="s">
        <v>16</v>
      </c>
      <c r="K28" s="58"/>
      <c r="L28" s="45" t="s">
        <v>53</v>
      </c>
      <c r="M28" s="2"/>
      <c r="N28" s="2"/>
      <c r="O28" s="2"/>
      <c r="P28" s="2"/>
      <c r="Q28" s="58"/>
      <c r="R28" s="2"/>
      <c r="S28" s="2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</row>
    <row r="29" spans="1:84" ht="13.5" thickTop="1">
      <c r="A29" s="5" t="s">
        <v>13</v>
      </c>
      <c r="B29" s="51">
        <f aca="true" t="shared" si="5" ref="B29:B41">L10*G10/1000</f>
        <v>0</v>
      </c>
      <c r="C29" s="52">
        <f aca="true" t="shared" si="6" ref="C29:C41">(N10+O10+P10+Q10+R10+T10)</f>
        <v>0</v>
      </c>
      <c r="D29" s="86">
        <f>B29</f>
        <v>0</v>
      </c>
      <c r="E29" s="87"/>
      <c r="F29" s="87"/>
      <c r="G29" s="52">
        <f>C29</f>
        <v>0</v>
      </c>
      <c r="H29" s="54"/>
      <c r="I29" s="53">
        <f aca="true" t="shared" si="7" ref="I29:I41">D29+G29</f>
        <v>0</v>
      </c>
      <c r="J29" s="51">
        <f aca="true" t="shared" si="8" ref="J29:J41">1.2*G29+1.6*D29</f>
        <v>0</v>
      </c>
      <c r="K29" s="58"/>
      <c r="L29" s="45" t="s">
        <v>21</v>
      </c>
      <c r="M29" s="3"/>
      <c r="N29" s="3"/>
      <c r="O29" s="3"/>
      <c r="P29" s="45">
        <v>4</v>
      </c>
      <c r="Q29" s="58"/>
      <c r="R29" s="3"/>
      <c r="S29" s="3"/>
      <c r="T29" s="4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</row>
    <row r="30" spans="1:84" ht="12.75">
      <c r="A30" s="6" t="s">
        <v>35</v>
      </c>
      <c r="B30" s="9">
        <f t="shared" si="5"/>
        <v>0</v>
      </c>
      <c r="C30" s="11">
        <f t="shared" si="6"/>
        <v>0</v>
      </c>
      <c r="D30" s="72">
        <f aca="true" t="shared" si="9" ref="D30:D41">D29+B30</f>
        <v>0</v>
      </c>
      <c r="E30" s="73"/>
      <c r="F30" s="74"/>
      <c r="G30" s="11">
        <f aca="true" t="shared" si="10" ref="G30:G41">G29+C30</f>
        <v>0</v>
      </c>
      <c r="H30" s="13"/>
      <c r="I30" s="12">
        <f t="shared" si="7"/>
        <v>0</v>
      </c>
      <c r="J30" s="9">
        <f t="shared" si="8"/>
        <v>0</v>
      </c>
      <c r="K30" s="58"/>
      <c r="L30" s="45" t="s">
        <v>22</v>
      </c>
      <c r="M30" s="3"/>
      <c r="N30" s="3"/>
      <c r="O30" s="3"/>
      <c r="P30" s="45">
        <v>4</v>
      </c>
      <c r="Q30" s="58"/>
      <c r="R30" s="45"/>
      <c r="S30" s="3"/>
      <c r="T30" s="4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</row>
    <row r="31" spans="1:84" ht="12.75">
      <c r="A31" s="6">
        <v>9</v>
      </c>
      <c r="B31" s="9">
        <f t="shared" si="5"/>
        <v>30.998876369029585</v>
      </c>
      <c r="C31" s="11">
        <f t="shared" si="6"/>
        <v>84.081</v>
      </c>
      <c r="D31" s="72">
        <f t="shared" si="9"/>
        <v>30.998876369029585</v>
      </c>
      <c r="E31" s="73"/>
      <c r="F31" s="74"/>
      <c r="G31" s="11">
        <f t="shared" si="10"/>
        <v>84.081</v>
      </c>
      <c r="H31" s="13"/>
      <c r="I31" s="12">
        <f t="shared" si="7"/>
        <v>115.07987636902959</v>
      </c>
      <c r="J31" s="9">
        <f t="shared" si="8"/>
        <v>150.49540219044735</v>
      </c>
      <c r="K31" s="58"/>
      <c r="L31" s="45" t="s">
        <v>23</v>
      </c>
      <c r="M31" s="3"/>
      <c r="N31" s="3"/>
      <c r="O31" s="3"/>
      <c r="P31" s="45">
        <v>3</v>
      </c>
      <c r="Q31" s="58"/>
      <c r="R31" s="45"/>
      <c r="S31" s="3"/>
      <c r="T31" s="4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</row>
    <row r="32" spans="1:84" ht="12.75">
      <c r="A32" s="6">
        <f aca="true" t="shared" si="11" ref="A32:A40">A13</f>
        <v>7</v>
      </c>
      <c r="B32" s="9">
        <f t="shared" si="5"/>
        <v>30.998876369029585</v>
      </c>
      <c r="C32" s="11">
        <f t="shared" si="6"/>
        <v>83.85000000000001</v>
      </c>
      <c r="D32" s="72">
        <f t="shared" si="9"/>
        <v>61.99775273805917</v>
      </c>
      <c r="E32" s="73"/>
      <c r="F32" s="74"/>
      <c r="G32" s="11">
        <f t="shared" si="10"/>
        <v>167.931</v>
      </c>
      <c r="H32" s="13"/>
      <c r="I32" s="12">
        <f t="shared" si="7"/>
        <v>229.9287527380592</v>
      </c>
      <c r="J32" s="9">
        <f t="shared" si="8"/>
        <v>300.7136043808947</v>
      </c>
      <c r="K32" s="58"/>
      <c r="L32" s="45" t="s">
        <v>20</v>
      </c>
      <c r="M32" s="3"/>
      <c r="N32" s="3"/>
      <c r="O32" s="3"/>
      <c r="P32" s="45">
        <v>2</v>
      </c>
      <c r="Q32" s="58"/>
      <c r="R32" s="45"/>
      <c r="S32" s="3"/>
      <c r="T32" s="4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</row>
    <row r="33" spans="1:84" ht="12.75">
      <c r="A33" s="6">
        <f t="shared" si="11"/>
        <v>6</v>
      </c>
      <c r="B33" s="9">
        <f t="shared" si="5"/>
        <v>15.499438184514792</v>
      </c>
      <c r="C33" s="11">
        <f t="shared" si="6"/>
        <v>83.85000000000001</v>
      </c>
      <c r="D33" s="72">
        <f t="shared" si="9"/>
        <v>77.49719092257396</v>
      </c>
      <c r="E33" s="73"/>
      <c r="F33" s="74"/>
      <c r="G33" s="11">
        <f t="shared" si="10"/>
        <v>251.781</v>
      </c>
      <c r="H33" s="13"/>
      <c r="I33" s="12">
        <f t="shared" si="7"/>
        <v>329.27819092257397</v>
      </c>
      <c r="J33" s="9">
        <f t="shared" si="8"/>
        <v>426.13270547611836</v>
      </c>
      <c r="K33" s="58"/>
      <c r="L33" s="45"/>
      <c r="M33" s="3"/>
      <c r="N33" s="3"/>
      <c r="O33" s="3"/>
      <c r="P33" s="3"/>
      <c r="Q33" s="58"/>
      <c r="R33" s="45"/>
      <c r="S33" s="3"/>
      <c r="T33" s="4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</row>
    <row r="34" spans="1:84" ht="12.75">
      <c r="A34" s="6">
        <f t="shared" si="11"/>
        <v>5</v>
      </c>
      <c r="B34" s="9">
        <f t="shared" si="5"/>
        <v>15.499438184514792</v>
      </c>
      <c r="C34" s="11">
        <f t="shared" si="6"/>
        <v>83.85000000000001</v>
      </c>
      <c r="D34" s="72">
        <f t="shared" si="9"/>
        <v>92.99662910708875</v>
      </c>
      <c r="E34" s="73"/>
      <c r="F34" s="74"/>
      <c r="G34" s="11">
        <f t="shared" si="10"/>
        <v>335.63100000000003</v>
      </c>
      <c r="H34" s="13"/>
      <c r="I34" s="12">
        <f t="shared" si="7"/>
        <v>428.62762910708875</v>
      </c>
      <c r="J34" s="9">
        <f t="shared" si="8"/>
        <v>551.551806571342</v>
      </c>
      <c r="K34" s="58"/>
      <c r="L34" s="45" t="s">
        <v>30</v>
      </c>
      <c r="M34" s="3"/>
      <c r="N34" s="3"/>
      <c r="O34" s="3"/>
      <c r="P34" s="3"/>
      <c r="Q34" s="58"/>
      <c r="R34" s="45"/>
      <c r="S34" s="3"/>
      <c r="T34" s="4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</row>
    <row r="35" spans="1:84" ht="12.75">
      <c r="A35" s="6">
        <f t="shared" si="11"/>
        <v>4</v>
      </c>
      <c r="B35" s="9">
        <f t="shared" si="5"/>
        <v>15.499438184514792</v>
      </c>
      <c r="C35" s="11">
        <f t="shared" si="6"/>
        <v>83.85000000000001</v>
      </c>
      <c r="D35" s="72">
        <f t="shared" si="9"/>
        <v>108.49606729160354</v>
      </c>
      <c r="E35" s="73"/>
      <c r="F35" s="74"/>
      <c r="G35" s="11">
        <f t="shared" si="10"/>
        <v>419.48100000000005</v>
      </c>
      <c r="H35" s="13"/>
      <c r="I35" s="12">
        <f t="shared" si="7"/>
        <v>527.9770672916036</v>
      </c>
      <c r="J35" s="9">
        <f t="shared" si="8"/>
        <v>676.9709076665657</v>
      </c>
      <c r="K35" s="58"/>
      <c r="L35" s="45" t="s">
        <v>54</v>
      </c>
      <c r="M35" s="3"/>
      <c r="N35" s="3"/>
      <c r="O35" s="3"/>
      <c r="P35" s="3"/>
      <c r="Q35" s="58"/>
      <c r="R35" s="3"/>
      <c r="S35" s="3"/>
      <c r="T35" s="4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</row>
    <row r="36" spans="1:84" ht="12.75">
      <c r="A36" s="6">
        <f t="shared" si="11"/>
        <v>3</v>
      </c>
      <c r="B36" s="9">
        <f t="shared" si="5"/>
        <v>15.499438184514792</v>
      </c>
      <c r="C36" s="11">
        <f t="shared" si="6"/>
        <v>92.10000000000001</v>
      </c>
      <c r="D36" s="72">
        <f t="shared" si="9"/>
        <v>123.99550547611832</v>
      </c>
      <c r="E36" s="73"/>
      <c r="F36" s="74"/>
      <c r="G36" s="11">
        <f t="shared" si="10"/>
        <v>511.5810000000001</v>
      </c>
      <c r="H36" s="13"/>
      <c r="I36" s="12">
        <f t="shared" si="7"/>
        <v>635.5765054761184</v>
      </c>
      <c r="J36" s="9">
        <f t="shared" si="8"/>
        <v>812.2900087617894</v>
      </c>
      <c r="K36" s="58"/>
      <c r="L36" s="45" t="s">
        <v>31</v>
      </c>
      <c r="M36" s="3"/>
      <c r="N36" s="3"/>
      <c r="O36" s="3"/>
      <c r="P36" s="3"/>
      <c r="Q36" s="58"/>
      <c r="R36" s="3"/>
      <c r="S36" s="3"/>
      <c r="T36" s="4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</row>
    <row r="37" spans="1:84" ht="12.75">
      <c r="A37" s="6">
        <f t="shared" si="11"/>
        <v>2</v>
      </c>
      <c r="B37" s="9">
        <f t="shared" si="5"/>
        <v>30.998876369029585</v>
      </c>
      <c r="C37" s="11">
        <f t="shared" si="6"/>
        <v>92.10000000000001</v>
      </c>
      <c r="D37" s="72">
        <f t="shared" si="9"/>
        <v>154.9943818451479</v>
      </c>
      <c r="E37" s="73"/>
      <c r="F37" s="74"/>
      <c r="G37" s="11">
        <f t="shared" si="10"/>
        <v>603.681</v>
      </c>
      <c r="H37" s="13"/>
      <c r="I37" s="12">
        <f t="shared" si="7"/>
        <v>758.675381845148</v>
      </c>
      <c r="J37" s="9">
        <f t="shared" si="8"/>
        <v>972.4082109522367</v>
      </c>
      <c r="K37" s="58"/>
      <c r="L37" s="45" t="s">
        <v>32</v>
      </c>
      <c r="M37" s="3"/>
      <c r="N37" s="3"/>
      <c r="O37" s="3"/>
      <c r="P37" s="3"/>
      <c r="Q37" s="58"/>
      <c r="R37" s="3"/>
      <c r="S37" s="3"/>
      <c r="T37" s="4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</row>
    <row r="38" spans="1:84" ht="12.75">
      <c r="A38" s="6">
        <f t="shared" si="11"/>
        <v>1</v>
      </c>
      <c r="B38" s="9">
        <f t="shared" si="5"/>
        <v>12.5</v>
      </c>
      <c r="C38" s="11">
        <f t="shared" si="6"/>
        <v>30</v>
      </c>
      <c r="D38" s="72">
        <f t="shared" si="9"/>
        <v>167.4943818451479</v>
      </c>
      <c r="E38" s="73"/>
      <c r="F38" s="74"/>
      <c r="G38" s="11">
        <f t="shared" si="10"/>
        <v>633.681</v>
      </c>
      <c r="H38" s="13"/>
      <c r="I38" s="12">
        <f t="shared" si="7"/>
        <v>801.175381845148</v>
      </c>
      <c r="J38" s="9">
        <f t="shared" si="8"/>
        <v>1028.4082109522367</v>
      </c>
      <c r="K38" s="58"/>
      <c r="L38" s="45" t="s">
        <v>33</v>
      </c>
      <c r="M38" s="3"/>
      <c r="N38" s="3"/>
      <c r="O38" s="3"/>
      <c r="P38" s="3"/>
      <c r="Q38" s="58"/>
      <c r="R38" s="3"/>
      <c r="S38" s="3"/>
      <c r="T38" s="4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</row>
    <row r="39" spans="1:84" ht="12.75">
      <c r="A39" s="6" t="str">
        <f t="shared" si="11"/>
        <v>P-2</v>
      </c>
      <c r="B39" s="9">
        <f t="shared" si="5"/>
        <v>0</v>
      </c>
      <c r="C39" s="11">
        <f t="shared" si="6"/>
        <v>0</v>
      </c>
      <c r="D39" s="72">
        <f t="shared" si="9"/>
        <v>167.4943818451479</v>
      </c>
      <c r="E39" s="73"/>
      <c r="F39" s="74"/>
      <c r="G39" s="11">
        <f t="shared" si="10"/>
        <v>633.681</v>
      </c>
      <c r="H39" s="13"/>
      <c r="I39" s="12">
        <f t="shared" si="7"/>
        <v>801.175381845148</v>
      </c>
      <c r="J39" s="9">
        <f t="shared" si="8"/>
        <v>1028.4082109522367</v>
      </c>
      <c r="K39" s="58"/>
      <c r="L39" s="45" t="s">
        <v>34</v>
      </c>
      <c r="M39" s="58"/>
      <c r="N39" s="58"/>
      <c r="O39" s="58"/>
      <c r="P39" s="58"/>
      <c r="Q39" s="58"/>
      <c r="R39" s="3"/>
      <c r="S39" s="3"/>
      <c r="T39" s="4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</row>
    <row r="40" spans="1:84" ht="12.75">
      <c r="A40" s="6" t="str">
        <f t="shared" si="11"/>
        <v>P-3</v>
      </c>
      <c r="B40" s="9">
        <f t="shared" si="5"/>
        <v>8</v>
      </c>
      <c r="C40" s="11">
        <f t="shared" si="6"/>
        <v>10.275</v>
      </c>
      <c r="D40" s="72">
        <f t="shared" si="9"/>
        <v>175.4943818451479</v>
      </c>
      <c r="E40" s="73"/>
      <c r="F40" s="74"/>
      <c r="G40" s="11">
        <f t="shared" si="10"/>
        <v>643.956</v>
      </c>
      <c r="H40" s="14"/>
      <c r="I40" s="12">
        <f t="shared" si="7"/>
        <v>819.450381845148</v>
      </c>
      <c r="J40" s="9">
        <f t="shared" si="8"/>
        <v>1053.5382109522366</v>
      </c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</row>
    <row r="41" spans="1:84" ht="12.75">
      <c r="A41" s="57" t="s">
        <v>58</v>
      </c>
      <c r="B41" s="9">
        <f t="shared" si="5"/>
        <v>3.2</v>
      </c>
      <c r="C41" s="11">
        <f t="shared" si="6"/>
        <v>10.1</v>
      </c>
      <c r="D41" s="72">
        <f t="shared" si="9"/>
        <v>178.6943818451479</v>
      </c>
      <c r="E41" s="73"/>
      <c r="F41" s="74"/>
      <c r="G41" s="11">
        <f t="shared" si="10"/>
        <v>654.056</v>
      </c>
      <c r="H41" s="58"/>
      <c r="I41" s="12">
        <f t="shared" si="7"/>
        <v>832.7503818451479</v>
      </c>
      <c r="J41" s="9">
        <f t="shared" si="8"/>
        <v>1070.7782109522366</v>
      </c>
      <c r="K41" s="2"/>
      <c r="L41" s="2"/>
      <c r="M41" s="2"/>
      <c r="N41" s="46"/>
      <c r="O41" s="58"/>
      <c r="P41" s="58"/>
      <c r="Q41" s="58"/>
      <c r="R41" s="58"/>
      <c r="S41" s="58"/>
      <c r="T41" s="58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</row>
    <row r="42" spans="1:84" ht="12.7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</row>
    <row r="43" spans="14:84" ht="12.75">
      <c r="N43" s="58"/>
      <c r="O43" s="58"/>
      <c r="P43" s="58"/>
      <c r="Q43" s="58"/>
      <c r="R43" s="58"/>
      <c r="S43" s="58"/>
      <c r="T43" s="58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</row>
    <row r="44" spans="14:84" ht="12.75">
      <c r="N44" s="58"/>
      <c r="O44" s="58"/>
      <c r="P44" s="58"/>
      <c r="Q44" s="58"/>
      <c r="R44" s="58"/>
      <c r="S44" s="58"/>
      <c r="T44" s="58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</row>
    <row r="45" spans="1:84" ht="12.75">
      <c r="A45" s="47" t="s">
        <v>25</v>
      </c>
      <c r="B45" s="47"/>
      <c r="C45" s="2"/>
      <c r="D45" s="2"/>
      <c r="E45" s="2"/>
      <c r="F45" s="2"/>
      <c r="G45" s="2"/>
      <c r="H45" s="2"/>
      <c r="I45" s="2"/>
      <c r="J45" s="2"/>
      <c r="K45" s="2"/>
      <c r="L45" s="2"/>
      <c r="M45" s="58"/>
      <c r="N45" s="58"/>
      <c r="O45" s="58"/>
      <c r="P45" s="58"/>
      <c r="Q45" s="58"/>
      <c r="R45" s="58"/>
      <c r="S45" s="58"/>
      <c r="T45" s="58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</row>
    <row r="46" spans="1:21" ht="12.75">
      <c r="A46" s="46" t="s">
        <v>26</v>
      </c>
      <c r="B46" s="46"/>
      <c r="C46" s="2"/>
      <c r="D46" s="2"/>
      <c r="E46" s="2"/>
      <c r="F46" s="2"/>
      <c r="G46" s="2">
        <v>4000</v>
      </c>
      <c r="H46" s="2"/>
      <c r="I46" s="16"/>
      <c r="J46" s="16" t="s">
        <v>27</v>
      </c>
      <c r="K46" s="2"/>
      <c r="M46" s="13">
        <f>SQRT(G47)</f>
        <v>14.428707338541695</v>
      </c>
      <c r="N46" s="58"/>
      <c r="O46" s="58"/>
      <c r="P46" s="58"/>
      <c r="Q46" s="58"/>
      <c r="R46" s="58"/>
      <c r="S46" s="58"/>
      <c r="T46" s="58"/>
      <c r="U46" s="58"/>
    </row>
    <row r="47" spans="1:21" ht="15">
      <c r="A47" s="46" t="s">
        <v>55</v>
      </c>
      <c r="B47" s="46"/>
      <c r="C47" s="2"/>
      <c r="D47" s="2"/>
      <c r="E47" s="2"/>
      <c r="F47" s="2"/>
      <c r="G47" s="48">
        <f>I41*1000/G46</f>
        <v>208.18759546128697</v>
      </c>
      <c r="H47" s="49"/>
      <c r="I47" s="16"/>
      <c r="J47" s="2"/>
      <c r="K47" s="2"/>
      <c r="L47" s="50"/>
      <c r="M47" s="58"/>
      <c r="N47" s="58"/>
      <c r="O47" s="58"/>
      <c r="P47" s="58"/>
      <c r="Q47" s="58"/>
      <c r="R47" s="58"/>
      <c r="S47" s="58"/>
      <c r="T47" s="58"/>
      <c r="U47" s="58"/>
    </row>
    <row r="48" spans="3:21" ht="12.75"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</row>
    <row r="49" spans="3:21" ht="12.75"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</row>
    <row r="50" spans="3:21" ht="12.75"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</row>
    <row r="51" spans="3:21" ht="12.75"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</row>
    <row r="52" spans="3:21" ht="12.75"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</row>
    <row r="53" spans="3:21" ht="12.75"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</row>
    <row r="54" spans="3:21" ht="12.75"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</row>
    <row r="55" spans="3:21" ht="12.75"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</row>
    <row r="56" spans="3:21" ht="12.75"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3:21" ht="12.75"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3:21" ht="12.75"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</row>
    <row r="59" spans="3:21" ht="12.75"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</row>
    <row r="60" spans="3:21" ht="12.75"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</row>
    <row r="61" spans="3:21" ht="12.75"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</row>
    <row r="62" spans="3:21" ht="12.75"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</row>
    <row r="63" spans="3:21" ht="12.75"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</row>
    <row r="64" spans="3:21" ht="12.75"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</row>
    <row r="65" spans="3:21" ht="12.75"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</row>
    <row r="66" spans="3:21" ht="12.75"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</row>
    <row r="67" spans="3:21" ht="12.75"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</row>
    <row r="68" spans="3:21" ht="12.75"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</row>
    <row r="69" spans="3:21" ht="12.75"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</row>
    <row r="70" spans="3:21" ht="12.75"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</row>
    <row r="71" spans="3:21" ht="12.75"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</row>
    <row r="72" spans="3:21" ht="12.75"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</row>
    <row r="73" spans="3:21" ht="12.75"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</row>
    <row r="74" spans="3:21" ht="12.75"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</row>
    <row r="75" spans="3:21" ht="12.75"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</row>
    <row r="76" spans="3:21" ht="12.75"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</row>
    <row r="77" spans="3:21" ht="12.75"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</row>
    <row r="78" spans="3:21" ht="12.75"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</row>
    <row r="79" spans="3:21" ht="12.75"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</row>
    <row r="80" spans="3:21" ht="12.75"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</row>
    <row r="81" spans="3:21" ht="12.75"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</row>
    <row r="82" spans="3:21" ht="12.75"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</row>
    <row r="83" spans="3:21" ht="12.75"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</row>
    <row r="84" spans="3:21" ht="12.75"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</row>
    <row r="85" spans="3:21" ht="12.75"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</row>
    <row r="86" spans="3:21" ht="12.75"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</row>
    <row r="87" spans="3:21" ht="12.75"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</row>
    <row r="88" spans="3:21" ht="12.75"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</row>
    <row r="89" spans="3:21" ht="12.75"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</row>
    <row r="90" spans="3:21" ht="12.75"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</row>
    <row r="91" spans="3:21" ht="12.75"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</row>
    <row r="92" spans="3:21" ht="12.75"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</row>
    <row r="93" spans="3:21" ht="12.75"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</row>
    <row r="94" spans="3:21" ht="12.75"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</row>
    <row r="95" spans="3:21" ht="12.75"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</row>
    <row r="96" spans="3:21" ht="12.75"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</row>
    <row r="97" spans="3:21" ht="12.75"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</row>
    <row r="98" spans="3:21" ht="12.75"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</row>
    <row r="99" spans="3:21" ht="12.75"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</row>
    <row r="100" spans="3:21" ht="12.75"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</row>
    <row r="101" spans="3:21" ht="12.75"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</row>
    <row r="102" spans="3:21" ht="12.75"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</row>
    <row r="103" spans="3:21" ht="12.75"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</row>
    <row r="104" spans="3:21" ht="12.75"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</row>
    <row r="105" spans="3:21" ht="12.75"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</row>
    <row r="106" spans="3:21" ht="12.75"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</row>
    <row r="107" spans="3:21" ht="12.75"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</row>
    <row r="108" spans="3:21" ht="12.75"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</row>
    <row r="109" spans="3:21" ht="12.75"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</row>
    <row r="110" spans="3:21" ht="12.75"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</row>
    <row r="111" spans="3:21" ht="12.75"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</row>
    <row r="112" spans="3:21" ht="12.75"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</row>
    <row r="113" spans="3:21" ht="12.75"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</row>
    <row r="114" spans="3:21" ht="12.75"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</row>
  </sheetData>
  <mergeCells count="19">
    <mergeCell ref="D29:F29"/>
    <mergeCell ref="D30:F30"/>
    <mergeCell ref="D31:F31"/>
    <mergeCell ref="D32:F32"/>
    <mergeCell ref="A8:A9"/>
    <mergeCell ref="D8:F8"/>
    <mergeCell ref="D9:F9"/>
    <mergeCell ref="D27:F27"/>
    <mergeCell ref="A27:A28"/>
    <mergeCell ref="D41:F41"/>
    <mergeCell ref="D28:F28"/>
    <mergeCell ref="D33:F33"/>
    <mergeCell ref="D34:F34"/>
    <mergeCell ref="D35:F35"/>
    <mergeCell ref="D36:F36"/>
    <mergeCell ref="D37:F37"/>
    <mergeCell ref="D38:F38"/>
    <mergeCell ref="D39:F39"/>
    <mergeCell ref="D40:F40"/>
  </mergeCells>
  <printOptions/>
  <pageMargins left="0.5" right="0.5" top="0.5" bottom="0.5" header="0.5" footer="0.5"/>
  <pageSetup fitToHeight="1" fitToWidth="1" horizontalDpi="600" verticalDpi="600" orientation="landscape" scale="9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CF114"/>
  <sheetViews>
    <sheetView workbookViewId="0" topLeftCell="A16">
      <selection activeCell="L23" sqref="L23"/>
    </sheetView>
  </sheetViews>
  <sheetFormatPr defaultColWidth="9.140625" defaultRowHeight="12.75"/>
  <cols>
    <col min="1" max="2" width="6.8515625" style="0" customWidth="1"/>
    <col min="3" max="3" width="7.57421875" style="0" customWidth="1"/>
    <col min="4" max="4" width="3.7109375" style="0" customWidth="1"/>
    <col min="5" max="5" width="2.421875" style="0" customWidth="1"/>
    <col min="6" max="6" width="3.7109375" style="0" customWidth="1"/>
    <col min="7" max="7" width="15.421875" style="0" customWidth="1"/>
    <col min="8" max="8" width="6.00390625" style="0" hidden="1" customWidth="1"/>
    <col min="9" max="9" width="7.57421875" style="0" bestFit="1" customWidth="1"/>
    <col min="10" max="10" width="8.8515625" style="0" bestFit="1" customWidth="1"/>
    <col min="11" max="11" width="8.7109375" style="0" bestFit="1" customWidth="1"/>
    <col min="12" max="12" width="9.28125" style="0" bestFit="1" customWidth="1"/>
    <col min="13" max="13" width="7.140625" style="0" customWidth="1"/>
    <col min="14" max="14" width="6.00390625" style="0" bestFit="1" customWidth="1"/>
    <col min="15" max="15" width="6.28125" style="0" bestFit="1" customWidth="1"/>
    <col min="16" max="16" width="7.140625" style="0" bestFit="1" customWidth="1"/>
    <col min="17" max="17" width="7.57421875" style="0" bestFit="1" customWidth="1"/>
    <col min="18" max="18" width="6.00390625" style="0" bestFit="1" customWidth="1"/>
    <col min="19" max="19" width="5.28125" style="0" bestFit="1" customWidth="1"/>
    <col min="20" max="20" width="6.00390625" style="0" bestFit="1" customWidth="1"/>
  </cols>
  <sheetData>
    <row r="1" spans="1:84" ht="12.75">
      <c r="A1" s="15" t="s">
        <v>0</v>
      </c>
      <c r="B1" s="15"/>
      <c r="C1" s="1" t="s">
        <v>59</v>
      </c>
      <c r="D1" s="1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</row>
    <row r="2" spans="1:84" ht="12.75">
      <c r="A2" s="15" t="s">
        <v>24</v>
      </c>
      <c r="B2" s="15"/>
      <c r="C2" s="1"/>
      <c r="D2" s="16"/>
      <c r="E2" s="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</row>
    <row r="3" spans="1:84" ht="12.75">
      <c r="A3" s="15" t="s">
        <v>1</v>
      </c>
      <c r="B3" s="15"/>
      <c r="C3" s="1"/>
      <c r="D3" s="1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</row>
    <row r="4" spans="1:84" ht="12.75">
      <c r="A4" s="15" t="s">
        <v>2</v>
      </c>
      <c r="B4" s="15"/>
      <c r="C4" s="1"/>
      <c r="D4" s="16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</row>
    <row r="5" spans="1:84" ht="12.75">
      <c r="A5" s="15"/>
      <c r="B5" s="1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</row>
    <row r="6" spans="1:84" ht="12.75">
      <c r="A6" s="15" t="s">
        <v>3</v>
      </c>
      <c r="B6" s="15"/>
      <c r="C6" s="1"/>
      <c r="D6" s="1" t="s">
        <v>86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</row>
    <row r="7" spans="1:84" ht="12.75">
      <c r="A7" s="7"/>
      <c r="B7" s="7"/>
      <c r="C7" s="7"/>
      <c r="D7" s="18"/>
      <c r="E7" s="18"/>
      <c r="F7" s="18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</row>
    <row r="8" spans="1:84" ht="13.5">
      <c r="A8" s="78" t="s">
        <v>4</v>
      </c>
      <c r="B8" s="19" t="s">
        <v>28</v>
      </c>
      <c r="C8" s="20" t="s">
        <v>5</v>
      </c>
      <c r="D8" s="80" t="s">
        <v>10</v>
      </c>
      <c r="E8" s="80"/>
      <c r="F8" s="80"/>
      <c r="G8" s="20" t="s">
        <v>37</v>
      </c>
      <c r="H8" s="21"/>
      <c r="I8" s="21" t="s">
        <v>38</v>
      </c>
      <c r="J8" s="22" t="s">
        <v>11</v>
      </c>
      <c r="K8" s="23" t="s">
        <v>7</v>
      </c>
      <c r="L8" s="24" t="s">
        <v>9</v>
      </c>
      <c r="M8" s="21" t="s">
        <v>14</v>
      </c>
      <c r="N8" s="25" t="s">
        <v>39</v>
      </c>
      <c r="O8" s="25" t="s">
        <v>40</v>
      </c>
      <c r="P8" s="20" t="s">
        <v>41</v>
      </c>
      <c r="Q8" s="20" t="s">
        <v>42</v>
      </c>
      <c r="R8" s="21" t="s">
        <v>43</v>
      </c>
      <c r="S8" s="20" t="s">
        <v>18</v>
      </c>
      <c r="T8" s="20" t="s">
        <v>44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</row>
    <row r="9" spans="1:84" ht="15" thickBot="1">
      <c r="A9" s="79"/>
      <c r="B9" s="26" t="s">
        <v>29</v>
      </c>
      <c r="C9" s="27" t="s">
        <v>17</v>
      </c>
      <c r="D9" s="76" t="s">
        <v>8</v>
      </c>
      <c r="E9" s="76"/>
      <c r="F9" s="76"/>
      <c r="G9" s="27" t="s">
        <v>45</v>
      </c>
      <c r="H9" s="28"/>
      <c r="I9" s="29" t="s">
        <v>19</v>
      </c>
      <c r="J9" s="30" t="s">
        <v>46</v>
      </c>
      <c r="K9" s="31" t="s">
        <v>12</v>
      </c>
      <c r="L9" s="32" t="s">
        <v>46</v>
      </c>
      <c r="M9" s="28" t="s">
        <v>15</v>
      </c>
      <c r="N9" s="33" t="s">
        <v>16</v>
      </c>
      <c r="O9" s="33" t="s">
        <v>16</v>
      </c>
      <c r="P9" s="27" t="s">
        <v>16</v>
      </c>
      <c r="Q9" s="27" t="s">
        <v>16</v>
      </c>
      <c r="R9" s="28" t="s">
        <v>16</v>
      </c>
      <c r="S9" s="27" t="s">
        <v>6</v>
      </c>
      <c r="T9" s="27" t="s">
        <v>16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</row>
    <row r="10" spans="1:84" ht="13.5" thickTop="1">
      <c r="A10" s="59" t="s">
        <v>13</v>
      </c>
      <c r="B10" s="59" t="s">
        <v>13</v>
      </c>
      <c r="C10" s="59">
        <v>0</v>
      </c>
      <c r="D10" s="59">
        <v>0</v>
      </c>
      <c r="E10" s="59"/>
      <c r="F10" s="59">
        <v>0</v>
      </c>
      <c r="G10" s="59">
        <v>0</v>
      </c>
      <c r="H10" s="59"/>
      <c r="I10" s="59">
        <v>0</v>
      </c>
      <c r="J10" s="59">
        <v>0</v>
      </c>
      <c r="K10" s="60">
        <f aca="true" t="shared" si="0" ref="K10:K22">IF(G10*I10&gt;=400,IF(B10="Roof",0,IF(0.25+15/SQRT(G10*I10)&lt;0.4,0.4,0.25+15/SQRT(G10*I10))),0)</f>
        <v>0</v>
      </c>
      <c r="L10" s="61">
        <f aca="true" t="shared" si="1" ref="L10:L22">IF(K10&gt;0,J10*K10,J10)</f>
        <v>0</v>
      </c>
      <c r="M10" s="59">
        <v>0</v>
      </c>
      <c r="N10" s="59">
        <f aca="true" t="shared" si="2" ref="N10:N22">0.15*M10/12*G10</f>
        <v>0</v>
      </c>
      <c r="O10" s="59"/>
      <c r="P10" s="59"/>
      <c r="Q10" s="59">
        <v>0</v>
      </c>
      <c r="R10" s="59">
        <f aca="true" t="shared" si="3" ref="R10:R22">0.15*D10*F10/144*C10</f>
        <v>0</v>
      </c>
      <c r="S10" s="59">
        <v>0</v>
      </c>
      <c r="T10" s="59">
        <f aca="true" t="shared" si="4" ref="T10:T22">S10*G10/1000</f>
        <v>0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</row>
    <row r="11" spans="1:84" ht="12.75">
      <c r="A11" s="62" t="s">
        <v>35</v>
      </c>
      <c r="B11" s="62" t="s">
        <v>36</v>
      </c>
      <c r="C11" s="62">
        <v>0</v>
      </c>
      <c r="D11" s="62">
        <v>0</v>
      </c>
      <c r="E11" s="62"/>
      <c r="F11" s="62">
        <v>0</v>
      </c>
      <c r="G11" s="62">
        <v>0</v>
      </c>
      <c r="H11" s="62"/>
      <c r="I11" s="62">
        <v>0</v>
      </c>
      <c r="J11" s="62">
        <v>0</v>
      </c>
      <c r="K11" s="63">
        <f t="shared" si="0"/>
        <v>0</v>
      </c>
      <c r="L11" s="64">
        <f t="shared" si="1"/>
        <v>0</v>
      </c>
      <c r="M11" s="62">
        <v>0</v>
      </c>
      <c r="N11" s="62">
        <f t="shared" si="2"/>
        <v>0</v>
      </c>
      <c r="O11" s="62"/>
      <c r="P11" s="62"/>
      <c r="Q11" s="62">
        <v>0</v>
      </c>
      <c r="R11" s="62">
        <f t="shared" si="3"/>
        <v>0</v>
      </c>
      <c r="S11" s="62">
        <v>0</v>
      </c>
      <c r="T11" s="62">
        <f t="shared" si="4"/>
        <v>0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</row>
    <row r="12" spans="1:84" ht="12.75">
      <c r="A12" s="6">
        <v>8</v>
      </c>
      <c r="B12" s="6" t="s">
        <v>36</v>
      </c>
      <c r="C12" s="6">
        <v>14.66</v>
      </c>
      <c r="D12" s="6">
        <v>14</v>
      </c>
      <c r="E12" s="6"/>
      <c r="F12" s="6">
        <v>24</v>
      </c>
      <c r="G12" s="8">
        <v>60</v>
      </c>
      <c r="H12" s="6"/>
      <c r="I12" s="6">
        <v>2</v>
      </c>
      <c r="J12" s="6">
        <v>100</v>
      </c>
      <c r="K12" s="9">
        <f t="shared" si="0"/>
        <v>0</v>
      </c>
      <c r="L12" s="10">
        <f t="shared" si="1"/>
        <v>100</v>
      </c>
      <c r="M12" s="6">
        <v>7</v>
      </c>
      <c r="N12" s="6">
        <f t="shared" si="2"/>
        <v>5.250000000000001</v>
      </c>
      <c r="O12" s="6"/>
      <c r="P12" s="6"/>
      <c r="Q12" s="6">
        <v>8</v>
      </c>
      <c r="R12" s="6">
        <f t="shared" si="3"/>
        <v>5.131</v>
      </c>
      <c r="S12" s="6">
        <v>20</v>
      </c>
      <c r="T12" s="6">
        <f t="shared" si="4"/>
        <v>1.2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</row>
    <row r="13" spans="1:84" ht="12.75">
      <c r="A13" s="6">
        <v>7</v>
      </c>
      <c r="B13" s="6" t="s">
        <v>36</v>
      </c>
      <c r="C13" s="6">
        <v>14</v>
      </c>
      <c r="D13" s="6">
        <v>14</v>
      </c>
      <c r="E13" s="6"/>
      <c r="F13" s="6">
        <v>24</v>
      </c>
      <c r="G13" s="8">
        <v>60</v>
      </c>
      <c r="H13" s="6"/>
      <c r="I13" s="6">
        <v>2</v>
      </c>
      <c r="J13" s="6">
        <v>80</v>
      </c>
      <c r="K13" s="9">
        <f t="shared" si="0"/>
        <v>0</v>
      </c>
      <c r="L13" s="10">
        <f t="shared" si="1"/>
        <v>80</v>
      </c>
      <c r="M13" s="6">
        <v>7</v>
      </c>
      <c r="N13" s="6">
        <f t="shared" si="2"/>
        <v>5.250000000000001</v>
      </c>
      <c r="O13" s="6"/>
      <c r="P13" s="6"/>
      <c r="Q13" s="6">
        <v>8</v>
      </c>
      <c r="R13" s="6">
        <f t="shared" si="3"/>
        <v>4.9</v>
      </c>
      <c r="S13" s="6">
        <v>20</v>
      </c>
      <c r="T13" s="6">
        <f t="shared" si="4"/>
        <v>1.2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</row>
    <row r="14" spans="1:84" ht="12.75">
      <c r="A14" s="6">
        <v>6</v>
      </c>
      <c r="B14" s="6" t="s">
        <v>36</v>
      </c>
      <c r="C14" s="6">
        <v>14</v>
      </c>
      <c r="D14" s="6">
        <v>14</v>
      </c>
      <c r="E14" s="6"/>
      <c r="F14" s="6">
        <v>24</v>
      </c>
      <c r="G14" s="8">
        <v>60</v>
      </c>
      <c r="H14" s="6"/>
      <c r="I14" s="6">
        <v>2</v>
      </c>
      <c r="J14" s="6">
        <v>80</v>
      </c>
      <c r="K14" s="9">
        <f t="shared" si="0"/>
        <v>0</v>
      </c>
      <c r="L14" s="10">
        <f t="shared" si="1"/>
        <v>80</v>
      </c>
      <c r="M14" s="6">
        <v>7</v>
      </c>
      <c r="N14" s="6">
        <f t="shared" si="2"/>
        <v>5.250000000000001</v>
      </c>
      <c r="O14" s="6"/>
      <c r="P14" s="6"/>
      <c r="Q14" s="6">
        <v>8</v>
      </c>
      <c r="R14" s="6">
        <f t="shared" si="3"/>
        <v>4.9</v>
      </c>
      <c r="S14" s="6">
        <v>20</v>
      </c>
      <c r="T14" s="6">
        <f t="shared" si="4"/>
        <v>1.2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</row>
    <row r="15" spans="1:84" ht="12.75">
      <c r="A15" s="6">
        <v>5</v>
      </c>
      <c r="B15" s="6" t="s">
        <v>36</v>
      </c>
      <c r="C15" s="6">
        <v>14</v>
      </c>
      <c r="D15" s="6">
        <v>14</v>
      </c>
      <c r="E15" s="6"/>
      <c r="F15" s="6">
        <v>24</v>
      </c>
      <c r="G15" s="8">
        <v>60</v>
      </c>
      <c r="H15" s="6"/>
      <c r="I15" s="6">
        <v>2</v>
      </c>
      <c r="J15" s="6">
        <v>80</v>
      </c>
      <c r="K15" s="9">
        <f t="shared" si="0"/>
        <v>0</v>
      </c>
      <c r="L15" s="10">
        <f t="shared" si="1"/>
        <v>80</v>
      </c>
      <c r="M15" s="6">
        <v>7</v>
      </c>
      <c r="N15" s="6">
        <f t="shared" si="2"/>
        <v>5.250000000000001</v>
      </c>
      <c r="O15" s="6"/>
      <c r="P15" s="6"/>
      <c r="Q15" s="6">
        <v>8</v>
      </c>
      <c r="R15" s="6">
        <f t="shared" si="3"/>
        <v>4.9</v>
      </c>
      <c r="S15" s="6">
        <v>20</v>
      </c>
      <c r="T15" s="6">
        <f t="shared" si="4"/>
        <v>1.2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</row>
    <row r="16" spans="1:84" ht="12.75">
      <c r="A16" s="6">
        <v>4</v>
      </c>
      <c r="B16" s="6" t="s">
        <v>36</v>
      </c>
      <c r="C16" s="6">
        <v>14</v>
      </c>
      <c r="D16" s="6">
        <v>14</v>
      </c>
      <c r="E16" s="6"/>
      <c r="F16" s="6">
        <v>24</v>
      </c>
      <c r="G16" s="8">
        <v>60</v>
      </c>
      <c r="H16" s="6"/>
      <c r="I16" s="6">
        <v>2</v>
      </c>
      <c r="J16" s="6">
        <v>80</v>
      </c>
      <c r="K16" s="9">
        <f t="shared" si="0"/>
        <v>0</v>
      </c>
      <c r="L16" s="10">
        <f t="shared" si="1"/>
        <v>80</v>
      </c>
      <c r="M16" s="6">
        <v>7</v>
      </c>
      <c r="N16" s="6">
        <f t="shared" si="2"/>
        <v>5.250000000000001</v>
      </c>
      <c r="O16" s="6"/>
      <c r="P16" s="6"/>
      <c r="Q16" s="6">
        <v>8</v>
      </c>
      <c r="R16" s="6">
        <f t="shared" si="3"/>
        <v>4.9</v>
      </c>
      <c r="S16" s="6">
        <v>20</v>
      </c>
      <c r="T16" s="6">
        <f t="shared" si="4"/>
        <v>1.2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</row>
    <row r="17" spans="1:84" ht="12.75">
      <c r="A17" s="6">
        <v>3</v>
      </c>
      <c r="B17" s="6" t="s">
        <v>36</v>
      </c>
      <c r="C17" s="6">
        <v>14</v>
      </c>
      <c r="D17" s="6">
        <v>14</v>
      </c>
      <c r="E17" s="6"/>
      <c r="F17" s="6">
        <v>24</v>
      </c>
      <c r="G17" s="8">
        <v>60</v>
      </c>
      <c r="H17" s="6"/>
      <c r="I17" s="6">
        <v>2</v>
      </c>
      <c r="J17" s="6">
        <v>80</v>
      </c>
      <c r="K17" s="9">
        <f t="shared" si="0"/>
        <v>0</v>
      </c>
      <c r="L17" s="10">
        <f t="shared" si="1"/>
        <v>80</v>
      </c>
      <c r="M17" s="6">
        <v>8</v>
      </c>
      <c r="N17" s="6">
        <f t="shared" si="2"/>
        <v>5.999999999999999</v>
      </c>
      <c r="O17" s="6"/>
      <c r="P17" s="6"/>
      <c r="Q17" s="6">
        <v>8</v>
      </c>
      <c r="R17" s="6">
        <f t="shared" si="3"/>
        <v>4.9</v>
      </c>
      <c r="S17" s="6">
        <v>20</v>
      </c>
      <c r="T17" s="6">
        <f t="shared" si="4"/>
        <v>1.2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</row>
    <row r="18" spans="1:84" ht="12.75">
      <c r="A18" s="6">
        <v>2</v>
      </c>
      <c r="B18" s="6" t="s">
        <v>36</v>
      </c>
      <c r="C18" s="6">
        <v>14</v>
      </c>
      <c r="D18" s="6">
        <v>14</v>
      </c>
      <c r="E18" s="6"/>
      <c r="F18" s="6">
        <v>24</v>
      </c>
      <c r="G18" s="8">
        <v>60</v>
      </c>
      <c r="H18" s="6"/>
      <c r="I18" s="6">
        <v>2</v>
      </c>
      <c r="J18" s="6">
        <v>80</v>
      </c>
      <c r="K18" s="9">
        <f t="shared" si="0"/>
        <v>0</v>
      </c>
      <c r="L18" s="10">
        <f t="shared" si="1"/>
        <v>80</v>
      </c>
      <c r="M18" s="6">
        <v>8</v>
      </c>
      <c r="N18" s="6">
        <f t="shared" si="2"/>
        <v>5.999999999999999</v>
      </c>
      <c r="O18" s="6"/>
      <c r="P18" s="6"/>
      <c r="Q18" s="6">
        <v>8</v>
      </c>
      <c r="R18" s="6">
        <f t="shared" si="3"/>
        <v>4.9</v>
      </c>
      <c r="S18" s="6">
        <v>20</v>
      </c>
      <c r="T18" s="6">
        <f t="shared" si="4"/>
        <v>1.2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</row>
    <row r="19" spans="1:84" ht="12.75">
      <c r="A19" s="6">
        <v>1</v>
      </c>
      <c r="B19" s="6" t="s">
        <v>36</v>
      </c>
      <c r="C19" s="6">
        <v>20</v>
      </c>
      <c r="D19" s="6">
        <v>14</v>
      </c>
      <c r="E19" s="6"/>
      <c r="F19" s="6">
        <v>24</v>
      </c>
      <c r="G19" s="6">
        <v>60</v>
      </c>
      <c r="H19" s="6"/>
      <c r="I19" s="6">
        <v>2</v>
      </c>
      <c r="J19" s="6">
        <v>100</v>
      </c>
      <c r="K19" s="9">
        <f t="shared" si="0"/>
        <v>0</v>
      </c>
      <c r="L19" s="10">
        <f t="shared" si="1"/>
        <v>100</v>
      </c>
      <c r="M19" s="6">
        <v>8</v>
      </c>
      <c r="N19" s="6">
        <f t="shared" si="2"/>
        <v>5.999999999999999</v>
      </c>
      <c r="O19" s="6"/>
      <c r="P19" s="6"/>
      <c r="Q19" s="6">
        <v>8</v>
      </c>
      <c r="R19" s="6">
        <f t="shared" si="3"/>
        <v>7.000000000000001</v>
      </c>
      <c r="S19" s="6">
        <v>20</v>
      </c>
      <c r="T19" s="6">
        <f t="shared" si="4"/>
        <v>1.2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</row>
    <row r="20" spans="1:84" ht="12.75">
      <c r="A20" s="62" t="s">
        <v>56</v>
      </c>
      <c r="B20" s="62" t="s">
        <v>36</v>
      </c>
      <c r="C20" s="62">
        <v>0</v>
      </c>
      <c r="D20" s="62">
        <v>0</v>
      </c>
      <c r="E20" s="62"/>
      <c r="F20" s="62">
        <v>0</v>
      </c>
      <c r="G20" s="62">
        <v>0</v>
      </c>
      <c r="H20" s="62"/>
      <c r="I20" s="62">
        <v>0</v>
      </c>
      <c r="J20" s="62">
        <v>0</v>
      </c>
      <c r="K20" s="63">
        <f t="shared" si="0"/>
        <v>0</v>
      </c>
      <c r="L20" s="64">
        <f t="shared" si="1"/>
        <v>0</v>
      </c>
      <c r="M20" s="62">
        <v>0</v>
      </c>
      <c r="N20" s="62">
        <f t="shared" si="2"/>
        <v>0</v>
      </c>
      <c r="O20" s="62"/>
      <c r="P20" s="62"/>
      <c r="Q20" s="62">
        <v>0</v>
      </c>
      <c r="R20" s="62">
        <f t="shared" si="3"/>
        <v>0</v>
      </c>
      <c r="S20" s="62">
        <v>0</v>
      </c>
      <c r="T20" s="62">
        <f t="shared" si="4"/>
        <v>0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</row>
    <row r="21" spans="1:84" ht="12.75">
      <c r="A21" s="8" t="s">
        <v>57</v>
      </c>
      <c r="B21" s="8" t="s">
        <v>36</v>
      </c>
      <c r="C21" s="8">
        <v>10.5</v>
      </c>
      <c r="D21" s="8">
        <v>14</v>
      </c>
      <c r="E21" s="8"/>
      <c r="F21" s="8">
        <v>24</v>
      </c>
      <c r="G21" s="8">
        <v>60</v>
      </c>
      <c r="H21" s="8"/>
      <c r="I21" s="8">
        <v>2</v>
      </c>
      <c r="J21" s="8">
        <v>40</v>
      </c>
      <c r="K21" s="55">
        <f t="shared" si="0"/>
        <v>0</v>
      </c>
      <c r="L21" s="56">
        <f t="shared" si="1"/>
        <v>40</v>
      </c>
      <c r="M21" s="8">
        <v>5</v>
      </c>
      <c r="N21" s="8">
        <f t="shared" si="2"/>
        <v>3.75</v>
      </c>
      <c r="O21" s="8"/>
      <c r="P21" s="8"/>
      <c r="Q21" s="8">
        <v>0</v>
      </c>
      <c r="R21" s="8">
        <f t="shared" si="3"/>
        <v>3.6750000000000003</v>
      </c>
      <c r="S21" s="8">
        <v>20</v>
      </c>
      <c r="T21" s="8">
        <f t="shared" si="4"/>
        <v>1.2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</row>
    <row r="22" spans="1:84" ht="12.75">
      <c r="A22" s="8" t="s">
        <v>58</v>
      </c>
      <c r="B22" s="8" t="s">
        <v>36</v>
      </c>
      <c r="C22" s="8">
        <v>10</v>
      </c>
      <c r="D22" s="8">
        <v>14</v>
      </c>
      <c r="E22" s="8"/>
      <c r="F22" s="8">
        <v>24</v>
      </c>
      <c r="G22" s="8">
        <v>60</v>
      </c>
      <c r="H22" s="8"/>
      <c r="I22" s="8">
        <v>2</v>
      </c>
      <c r="J22" s="8">
        <v>40</v>
      </c>
      <c r="K22" s="55">
        <f t="shared" si="0"/>
        <v>0</v>
      </c>
      <c r="L22" s="56">
        <f t="shared" si="1"/>
        <v>40</v>
      </c>
      <c r="M22" s="8">
        <v>5</v>
      </c>
      <c r="N22" s="8">
        <f t="shared" si="2"/>
        <v>3.75</v>
      </c>
      <c r="O22" s="8"/>
      <c r="P22" s="8"/>
      <c r="Q22" s="8">
        <v>0</v>
      </c>
      <c r="R22" s="8">
        <f t="shared" si="3"/>
        <v>3.5000000000000004</v>
      </c>
      <c r="S22" s="8">
        <v>20</v>
      </c>
      <c r="T22" s="8">
        <f t="shared" si="4"/>
        <v>1.2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</row>
    <row r="23" spans="1:84" ht="12.7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</row>
    <row r="24" spans="21:84" ht="12.75"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</row>
    <row r="25" spans="21:84" ht="12.75"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</row>
    <row r="26" spans="21:84" ht="12.75"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</row>
    <row r="27" spans="1:84" ht="13.5">
      <c r="A27" s="84" t="s">
        <v>4</v>
      </c>
      <c r="B27" s="21" t="s">
        <v>47</v>
      </c>
      <c r="C27" s="35" t="s">
        <v>48</v>
      </c>
      <c r="D27" s="81" t="s">
        <v>49</v>
      </c>
      <c r="E27" s="82"/>
      <c r="F27" s="83"/>
      <c r="G27" s="38" t="s">
        <v>50</v>
      </c>
      <c r="H27" s="36"/>
      <c r="I27" s="37" t="s">
        <v>51</v>
      </c>
      <c r="J27" s="39" t="s">
        <v>52</v>
      </c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</row>
    <row r="28" spans="1:84" ht="13.5" thickBot="1">
      <c r="A28" s="85"/>
      <c r="B28" s="28" t="s">
        <v>16</v>
      </c>
      <c r="C28" s="41" t="s">
        <v>16</v>
      </c>
      <c r="D28" s="75" t="s">
        <v>16</v>
      </c>
      <c r="E28" s="76"/>
      <c r="F28" s="77"/>
      <c r="G28" s="43" t="s">
        <v>16</v>
      </c>
      <c r="H28" s="28"/>
      <c r="I28" s="42" t="s">
        <v>16</v>
      </c>
      <c r="J28" s="27" t="s">
        <v>16</v>
      </c>
      <c r="K28" s="58"/>
      <c r="L28" s="45" t="s">
        <v>53</v>
      </c>
      <c r="M28" s="2"/>
      <c r="N28" s="2"/>
      <c r="O28" s="2"/>
      <c r="P28" s="2"/>
      <c r="Q28" s="58"/>
      <c r="R28" s="2"/>
      <c r="S28" s="2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</row>
    <row r="29" spans="1:84" ht="13.5" thickTop="1">
      <c r="A29" s="5" t="s">
        <v>13</v>
      </c>
      <c r="B29" s="51">
        <f aca="true" t="shared" si="5" ref="B29:B41">L10*G10/1000</f>
        <v>0</v>
      </c>
      <c r="C29" s="52">
        <f aca="true" t="shared" si="6" ref="C29:C41">(N10+O10+P10+Q10+R10+T10)</f>
        <v>0</v>
      </c>
      <c r="D29" s="86">
        <f>B29</f>
        <v>0</v>
      </c>
      <c r="E29" s="87"/>
      <c r="F29" s="87"/>
      <c r="G29" s="52">
        <f>C29</f>
        <v>0</v>
      </c>
      <c r="H29" s="54"/>
      <c r="I29" s="69">
        <f aca="true" t="shared" si="7" ref="I29:I41">D29+G29</f>
        <v>0</v>
      </c>
      <c r="J29" s="70">
        <f aca="true" t="shared" si="8" ref="J29:J41">1.2*G29+1.6*D29</f>
        <v>0</v>
      </c>
      <c r="K29" s="58"/>
      <c r="L29" s="45" t="s">
        <v>21</v>
      </c>
      <c r="M29" s="3"/>
      <c r="N29" s="3"/>
      <c r="O29" s="3"/>
      <c r="P29" s="45">
        <v>4</v>
      </c>
      <c r="Q29" s="58"/>
      <c r="R29" s="3"/>
      <c r="S29" s="3"/>
      <c r="T29" s="4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</row>
    <row r="30" spans="1:84" ht="12.75">
      <c r="A30" s="6" t="s">
        <v>35</v>
      </c>
      <c r="B30" s="9">
        <f t="shared" si="5"/>
        <v>0</v>
      </c>
      <c r="C30" s="11">
        <f t="shared" si="6"/>
        <v>0</v>
      </c>
      <c r="D30" s="72">
        <f aca="true" t="shared" si="9" ref="D30:D41">D29+B30</f>
        <v>0</v>
      </c>
      <c r="E30" s="73"/>
      <c r="F30" s="74"/>
      <c r="G30" s="11">
        <f aca="true" t="shared" si="10" ref="G30:G41">G29+C30</f>
        <v>0</v>
      </c>
      <c r="H30" s="13"/>
      <c r="I30" s="68">
        <f t="shared" si="7"/>
        <v>0</v>
      </c>
      <c r="J30" s="71">
        <f t="shared" si="8"/>
        <v>0</v>
      </c>
      <c r="K30" s="58"/>
      <c r="L30" s="45" t="s">
        <v>22</v>
      </c>
      <c r="M30" s="3"/>
      <c r="N30" s="3"/>
      <c r="O30" s="3"/>
      <c r="P30" s="45">
        <v>4</v>
      </c>
      <c r="Q30" s="58"/>
      <c r="R30" s="45"/>
      <c r="S30" s="3"/>
      <c r="T30" s="4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</row>
    <row r="31" spans="1:84" ht="12.75">
      <c r="A31" s="6">
        <v>9</v>
      </c>
      <c r="B31" s="9">
        <f t="shared" si="5"/>
        <v>6</v>
      </c>
      <c r="C31" s="11">
        <f t="shared" si="6"/>
        <v>19.581</v>
      </c>
      <c r="D31" s="72">
        <f t="shared" si="9"/>
        <v>6</v>
      </c>
      <c r="E31" s="73"/>
      <c r="F31" s="74"/>
      <c r="G31" s="11">
        <f t="shared" si="10"/>
        <v>19.581</v>
      </c>
      <c r="H31" s="13"/>
      <c r="I31" s="68">
        <f t="shared" si="7"/>
        <v>25.581</v>
      </c>
      <c r="J31" s="71">
        <f t="shared" si="8"/>
        <v>33.0972</v>
      </c>
      <c r="K31" s="58"/>
      <c r="L31" s="45" t="s">
        <v>23</v>
      </c>
      <c r="M31" s="3"/>
      <c r="N31" s="3"/>
      <c r="O31" s="3"/>
      <c r="P31" s="45">
        <v>3</v>
      </c>
      <c r="Q31" s="58"/>
      <c r="R31" s="45"/>
      <c r="S31" s="3"/>
      <c r="T31" s="4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</row>
    <row r="32" spans="1:84" ht="12.75">
      <c r="A32" s="6">
        <f aca="true" t="shared" si="11" ref="A32:A40">A13</f>
        <v>7</v>
      </c>
      <c r="B32" s="9">
        <f t="shared" si="5"/>
        <v>4.8</v>
      </c>
      <c r="C32" s="11">
        <f t="shared" si="6"/>
        <v>19.349999999999998</v>
      </c>
      <c r="D32" s="72">
        <f t="shared" si="9"/>
        <v>10.8</v>
      </c>
      <c r="E32" s="73"/>
      <c r="F32" s="74"/>
      <c r="G32" s="11">
        <f t="shared" si="10"/>
        <v>38.931</v>
      </c>
      <c r="H32" s="13"/>
      <c r="I32" s="68">
        <f t="shared" si="7"/>
        <v>49.730999999999995</v>
      </c>
      <c r="J32" s="71">
        <f t="shared" si="8"/>
        <v>63.9972</v>
      </c>
      <c r="K32" s="58"/>
      <c r="L32" s="45" t="s">
        <v>20</v>
      </c>
      <c r="M32" s="3"/>
      <c r="N32" s="3"/>
      <c r="O32" s="3"/>
      <c r="P32" s="45">
        <v>2</v>
      </c>
      <c r="Q32" s="58"/>
      <c r="R32" s="45"/>
      <c r="S32" s="3"/>
      <c r="T32" s="4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</row>
    <row r="33" spans="1:84" ht="12.75">
      <c r="A33" s="6">
        <f t="shared" si="11"/>
        <v>6</v>
      </c>
      <c r="B33" s="9">
        <f t="shared" si="5"/>
        <v>4.8</v>
      </c>
      <c r="C33" s="11">
        <f t="shared" si="6"/>
        <v>19.349999999999998</v>
      </c>
      <c r="D33" s="72">
        <f t="shared" si="9"/>
        <v>15.600000000000001</v>
      </c>
      <c r="E33" s="73"/>
      <c r="F33" s="74"/>
      <c r="G33" s="11">
        <f t="shared" si="10"/>
        <v>58.28099999999999</v>
      </c>
      <c r="H33" s="13"/>
      <c r="I33" s="68">
        <f t="shared" si="7"/>
        <v>73.881</v>
      </c>
      <c r="J33" s="71">
        <f t="shared" si="8"/>
        <v>94.8972</v>
      </c>
      <c r="K33" s="58"/>
      <c r="L33" s="45"/>
      <c r="M33" s="3"/>
      <c r="N33" s="3"/>
      <c r="O33" s="3"/>
      <c r="P33" s="3"/>
      <c r="Q33" s="58"/>
      <c r="R33" s="45"/>
      <c r="S33" s="3"/>
      <c r="T33" s="4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</row>
    <row r="34" spans="1:84" ht="12.75">
      <c r="A34" s="6">
        <f t="shared" si="11"/>
        <v>5</v>
      </c>
      <c r="B34" s="9">
        <f t="shared" si="5"/>
        <v>4.8</v>
      </c>
      <c r="C34" s="11">
        <f t="shared" si="6"/>
        <v>19.349999999999998</v>
      </c>
      <c r="D34" s="72">
        <f t="shared" si="9"/>
        <v>20.400000000000002</v>
      </c>
      <c r="E34" s="73"/>
      <c r="F34" s="74"/>
      <c r="G34" s="11">
        <f t="shared" si="10"/>
        <v>77.63099999999999</v>
      </c>
      <c r="H34" s="13"/>
      <c r="I34" s="68">
        <f t="shared" si="7"/>
        <v>98.03099999999999</v>
      </c>
      <c r="J34" s="71">
        <f t="shared" si="8"/>
        <v>125.79719999999998</v>
      </c>
      <c r="K34" s="58"/>
      <c r="L34" s="45" t="s">
        <v>30</v>
      </c>
      <c r="M34" s="3"/>
      <c r="N34" s="3"/>
      <c r="O34" s="3"/>
      <c r="P34" s="3"/>
      <c r="Q34" s="58"/>
      <c r="R34" s="45"/>
      <c r="S34" s="3"/>
      <c r="T34" s="4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</row>
    <row r="35" spans="1:84" ht="12.75">
      <c r="A35" s="6">
        <f t="shared" si="11"/>
        <v>4</v>
      </c>
      <c r="B35" s="9">
        <f t="shared" si="5"/>
        <v>4.8</v>
      </c>
      <c r="C35" s="11">
        <f t="shared" si="6"/>
        <v>19.349999999999998</v>
      </c>
      <c r="D35" s="72">
        <f t="shared" si="9"/>
        <v>25.200000000000003</v>
      </c>
      <c r="E35" s="73"/>
      <c r="F35" s="74"/>
      <c r="G35" s="11">
        <f t="shared" si="10"/>
        <v>96.98099999999998</v>
      </c>
      <c r="H35" s="13"/>
      <c r="I35" s="68">
        <f t="shared" si="7"/>
        <v>122.18099999999998</v>
      </c>
      <c r="J35" s="71">
        <f t="shared" si="8"/>
        <v>156.69719999999998</v>
      </c>
      <c r="K35" s="58"/>
      <c r="L35" s="45" t="s">
        <v>54</v>
      </c>
      <c r="M35" s="3"/>
      <c r="N35" s="3"/>
      <c r="O35" s="3"/>
      <c r="P35" s="3"/>
      <c r="Q35" s="58"/>
      <c r="R35" s="3"/>
      <c r="S35" s="3"/>
      <c r="T35" s="4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</row>
    <row r="36" spans="1:84" ht="12.75">
      <c r="A36" s="6">
        <f t="shared" si="11"/>
        <v>3</v>
      </c>
      <c r="B36" s="9">
        <f t="shared" si="5"/>
        <v>4.8</v>
      </c>
      <c r="C36" s="11">
        <f t="shared" si="6"/>
        <v>20.099999999999998</v>
      </c>
      <c r="D36" s="72">
        <f t="shared" si="9"/>
        <v>30.000000000000004</v>
      </c>
      <c r="E36" s="73"/>
      <c r="F36" s="74"/>
      <c r="G36" s="11">
        <f t="shared" si="10"/>
        <v>117.08099999999997</v>
      </c>
      <c r="H36" s="13"/>
      <c r="I36" s="68">
        <f t="shared" si="7"/>
        <v>147.081</v>
      </c>
      <c r="J36" s="71">
        <f t="shared" si="8"/>
        <v>188.49719999999996</v>
      </c>
      <c r="K36" s="58"/>
      <c r="L36" s="45" t="s">
        <v>31</v>
      </c>
      <c r="M36" s="3"/>
      <c r="N36" s="3"/>
      <c r="O36" s="3"/>
      <c r="P36" s="3"/>
      <c r="Q36" s="58"/>
      <c r="R36" s="3"/>
      <c r="S36" s="3"/>
      <c r="T36" s="4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</row>
    <row r="37" spans="1:84" ht="12.75">
      <c r="A37" s="6">
        <f t="shared" si="11"/>
        <v>2</v>
      </c>
      <c r="B37" s="9">
        <f t="shared" si="5"/>
        <v>4.8</v>
      </c>
      <c r="C37" s="11">
        <f t="shared" si="6"/>
        <v>20.099999999999998</v>
      </c>
      <c r="D37" s="72">
        <f t="shared" si="9"/>
        <v>34.800000000000004</v>
      </c>
      <c r="E37" s="73"/>
      <c r="F37" s="74"/>
      <c r="G37" s="11">
        <f t="shared" si="10"/>
        <v>137.18099999999998</v>
      </c>
      <c r="H37" s="13"/>
      <c r="I37" s="68">
        <f t="shared" si="7"/>
        <v>171.981</v>
      </c>
      <c r="J37" s="71">
        <f t="shared" si="8"/>
        <v>220.29719999999998</v>
      </c>
      <c r="K37" s="58"/>
      <c r="L37" s="45" t="s">
        <v>32</v>
      </c>
      <c r="M37" s="3"/>
      <c r="N37" s="3"/>
      <c r="O37" s="3"/>
      <c r="P37" s="3"/>
      <c r="Q37" s="58"/>
      <c r="R37" s="3"/>
      <c r="S37" s="3"/>
      <c r="T37" s="4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</row>
    <row r="38" spans="1:84" ht="12.75">
      <c r="A38" s="6">
        <f t="shared" si="11"/>
        <v>1</v>
      </c>
      <c r="B38" s="9">
        <f t="shared" si="5"/>
        <v>6</v>
      </c>
      <c r="C38" s="11">
        <f t="shared" si="6"/>
        <v>22.2</v>
      </c>
      <c r="D38" s="72">
        <f t="shared" si="9"/>
        <v>40.800000000000004</v>
      </c>
      <c r="E38" s="73"/>
      <c r="F38" s="74"/>
      <c r="G38" s="11">
        <f t="shared" si="10"/>
        <v>159.38099999999997</v>
      </c>
      <c r="H38" s="13"/>
      <c r="I38" s="68">
        <f t="shared" si="7"/>
        <v>200.18099999999998</v>
      </c>
      <c r="J38" s="71">
        <f t="shared" si="8"/>
        <v>256.5372</v>
      </c>
      <c r="K38" s="58"/>
      <c r="L38" s="45" t="s">
        <v>33</v>
      </c>
      <c r="M38" s="3"/>
      <c r="N38" s="3"/>
      <c r="O38" s="3"/>
      <c r="P38" s="3"/>
      <c r="Q38" s="58"/>
      <c r="R38" s="3"/>
      <c r="S38" s="3"/>
      <c r="T38" s="4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</row>
    <row r="39" spans="1:84" ht="12.75">
      <c r="A39" s="6" t="str">
        <f t="shared" si="11"/>
        <v>P-2</v>
      </c>
      <c r="B39" s="9">
        <f t="shared" si="5"/>
        <v>0</v>
      </c>
      <c r="C39" s="11">
        <f t="shared" si="6"/>
        <v>0</v>
      </c>
      <c r="D39" s="72">
        <f t="shared" si="9"/>
        <v>40.800000000000004</v>
      </c>
      <c r="E39" s="73"/>
      <c r="F39" s="74"/>
      <c r="G39" s="11">
        <f t="shared" si="10"/>
        <v>159.38099999999997</v>
      </c>
      <c r="H39" s="13"/>
      <c r="I39" s="68">
        <f t="shared" si="7"/>
        <v>200.18099999999998</v>
      </c>
      <c r="J39" s="71">
        <f t="shared" si="8"/>
        <v>256.5372</v>
      </c>
      <c r="K39" s="58"/>
      <c r="L39" s="45" t="s">
        <v>34</v>
      </c>
      <c r="M39" s="58"/>
      <c r="N39" s="58"/>
      <c r="O39" s="58"/>
      <c r="P39" s="58"/>
      <c r="Q39" s="58"/>
      <c r="R39" s="3"/>
      <c r="S39" s="3"/>
      <c r="T39" s="4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</row>
    <row r="40" spans="1:84" ht="12.75">
      <c r="A40" s="6" t="str">
        <f t="shared" si="11"/>
        <v>P-3</v>
      </c>
      <c r="B40" s="9">
        <f t="shared" si="5"/>
        <v>2.4</v>
      </c>
      <c r="C40" s="11">
        <f t="shared" si="6"/>
        <v>8.625</v>
      </c>
      <c r="D40" s="72">
        <f t="shared" si="9"/>
        <v>43.2</v>
      </c>
      <c r="E40" s="73"/>
      <c r="F40" s="74"/>
      <c r="G40" s="11">
        <f t="shared" si="10"/>
        <v>168.00599999999997</v>
      </c>
      <c r="H40" s="14"/>
      <c r="I40" s="68">
        <f t="shared" si="7"/>
        <v>211.20599999999996</v>
      </c>
      <c r="J40" s="71">
        <f t="shared" si="8"/>
        <v>270.7271999999999</v>
      </c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</row>
    <row r="41" spans="1:84" ht="12.75">
      <c r="A41" s="57" t="s">
        <v>58</v>
      </c>
      <c r="B41" s="9">
        <f t="shared" si="5"/>
        <v>2.4</v>
      </c>
      <c r="C41" s="11">
        <f t="shared" si="6"/>
        <v>8.45</v>
      </c>
      <c r="D41" s="72">
        <f t="shared" si="9"/>
        <v>45.6</v>
      </c>
      <c r="E41" s="73"/>
      <c r="F41" s="74"/>
      <c r="G41" s="11">
        <f t="shared" si="10"/>
        <v>176.45599999999996</v>
      </c>
      <c r="H41" s="58"/>
      <c r="I41" s="68">
        <f t="shared" si="7"/>
        <v>222.05599999999995</v>
      </c>
      <c r="J41" s="71">
        <f t="shared" si="8"/>
        <v>284.70719999999994</v>
      </c>
      <c r="K41" s="2"/>
      <c r="L41" s="2"/>
      <c r="M41" s="2"/>
      <c r="N41" s="46"/>
      <c r="O41" s="58"/>
      <c r="P41" s="58"/>
      <c r="Q41" s="58"/>
      <c r="R41" s="58"/>
      <c r="S41" s="58"/>
      <c r="T41" s="58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</row>
    <row r="42" spans="1:84" ht="12.7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</row>
    <row r="43" spans="14:84" ht="12.75">
      <c r="N43" s="58"/>
      <c r="O43" s="58"/>
      <c r="P43" s="58"/>
      <c r="Q43" s="58"/>
      <c r="R43" s="58"/>
      <c r="S43" s="58"/>
      <c r="T43" s="58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</row>
    <row r="44" spans="14:84" ht="12.75">
      <c r="N44" s="58"/>
      <c r="O44" s="58"/>
      <c r="P44" s="58"/>
      <c r="Q44" s="58"/>
      <c r="R44" s="58"/>
      <c r="S44" s="58"/>
      <c r="T44" s="58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</row>
    <row r="45" spans="1:84" ht="12.75">
      <c r="A45" s="47" t="s">
        <v>25</v>
      </c>
      <c r="B45" s="47"/>
      <c r="C45" s="2"/>
      <c r="D45" s="2"/>
      <c r="E45" s="2"/>
      <c r="F45" s="2"/>
      <c r="G45" s="2"/>
      <c r="H45" s="2"/>
      <c r="I45" s="2"/>
      <c r="J45" s="2"/>
      <c r="K45" s="2"/>
      <c r="L45" s="2"/>
      <c r="M45" s="58"/>
      <c r="N45" s="58"/>
      <c r="O45" s="58"/>
      <c r="P45" s="58"/>
      <c r="Q45" s="58"/>
      <c r="R45" s="58"/>
      <c r="S45" s="58"/>
      <c r="T45" s="58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</row>
    <row r="46" spans="1:21" ht="12.75">
      <c r="A46" s="46" t="s">
        <v>26</v>
      </c>
      <c r="B46" s="46"/>
      <c r="C46" s="2"/>
      <c r="D46" s="2"/>
      <c r="E46" s="2"/>
      <c r="F46" s="2"/>
      <c r="G46" s="2">
        <v>4000</v>
      </c>
      <c r="H46" s="2"/>
      <c r="I46" s="16"/>
      <c r="J46" s="16" t="s">
        <v>27</v>
      </c>
      <c r="K46" s="2"/>
      <c r="M46" s="13">
        <f>SQRT(G47)</f>
        <v>7.450771772105222</v>
      </c>
      <c r="N46" s="58"/>
      <c r="O46" s="58"/>
      <c r="P46" s="58"/>
      <c r="Q46" s="58"/>
      <c r="R46" s="58"/>
      <c r="S46" s="58"/>
      <c r="T46" s="58"/>
      <c r="U46" s="58"/>
    </row>
    <row r="47" spans="1:21" ht="15">
      <c r="A47" s="46" t="s">
        <v>55</v>
      </c>
      <c r="B47" s="46"/>
      <c r="C47" s="2"/>
      <c r="D47" s="2"/>
      <c r="E47" s="2"/>
      <c r="F47" s="2"/>
      <c r="G47" s="48">
        <f>I41*1000/G46</f>
        <v>55.51399999999999</v>
      </c>
      <c r="H47" s="49"/>
      <c r="I47" s="16"/>
      <c r="J47" s="2"/>
      <c r="K47" s="2"/>
      <c r="L47" s="50"/>
      <c r="M47" s="58"/>
      <c r="N47" s="58"/>
      <c r="O47" s="58"/>
      <c r="P47" s="58"/>
      <c r="Q47" s="58"/>
      <c r="R47" s="58"/>
      <c r="S47" s="58"/>
      <c r="T47" s="58"/>
      <c r="U47" s="58"/>
    </row>
    <row r="48" spans="3:21" ht="12.75"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</row>
    <row r="49" spans="3:21" ht="12.75"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</row>
    <row r="50" spans="3:21" ht="12.75"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</row>
    <row r="51" spans="3:21" ht="12.75"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</row>
    <row r="52" spans="3:21" ht="12.75"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</row>
    <row r="53" spans="3:21" ht="12.75"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</row>
    <row r="54" spans="3:21" ht="12.75"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</row>
    <row r="55" spans="3:21" ht="12.75"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</row>
    <row r="56" spans="3:21" ht="12.75"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3:21" ht="12.75"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3:21" ht="12.75"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</row>
    <row r="59" spans="3:21" ht="12.75"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</row>
    <row r="60" spans="3:21" ht="12.75"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</row>
    <row r="61" spans="3:21" ht="12.75"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</row>
    <row r="62" spans="3:21" ht="12.75"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</row>
    <row r="63" spans="3:21" ht="12.75"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</row>
    <row r="64" spans="3:21" ht="12.75"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</row>
    <row r="65" spans="3:21" ht="12.75"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</row>
    <row r="66" spans="3:21" ht="12.75"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</row>
    <row r="67" spans="3:21" ht="12.75"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</row>
    <row r="68" spans="3:21" ht="12.75"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</row>
    <row r="69" spans="3:21" ht="12.75"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</row>
    <row r="70" spans="3:21" ht="12.75"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</row>
    <row r="71" spans="3:21" ht="12.75"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</row>
    <row r="72" spans="3:21" ht="12.75"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</row>
    <row r="73" spans="3:21" ht="12.75"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</row>
    <row r="74" spans="3:21" ht="12.75"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</row>
    <row r="75" spans="3:21" ht="12.75"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</row>
    <row r="76" spans="3:21" ht="12.75"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</row>
    <row r="77" spans="3:21" ht="12.75"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</row>
    <row r="78" spans="3:21" ht="12.75"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</row>
    <row r="79" spans="3:21" ht="12.75"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</row>
    <row r="80" spans="3:21" ht="12.75"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</row>
    <row r="81" spans="3:21" ht="12.75"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</row>
    <row r="82" spans="3:21" ht="12.75"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</row>
    <row r="83" spans="3:21" ht="12.75"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</row>
    <row r="84" spans="3:21" ht="12.75"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</row>
    <row r="85" spans="3:21" ht="12.75"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</row>
    <row r="86" spans="3:21" ht="12.75"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</row>
    <row r="87" spans="3:21" ht="12.75"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</row>
    <row r="88" spans="3:21" ht="12.75"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</row>
    <row r="89" spans="3:21" ht="12.75"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</row>
    <row r="90" spans="3:21" ht="12.75"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</row>
    <row r="91" spans="3:21" ht="12.75"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</row>
    <row r="92" spans="3:21" ht="12.75"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</row>
    <row r="93" spans="3:21" ht="12.75"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</row>
    <row r="94" spans="3:21" ht="12.75"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</row>
    <row r="95" spans="3:21" ht="12.75"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</row>
    <row r="96" spans="3:21" ht="12.75"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</row>
    <row r="97" spans="3:21" ht="12.75"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</row>
    <row r="98" spans="3:21" ht="12.75"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</row>
    <row r="99" spans="3:21" ht="12.75"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</row>
    <row r="100" spans="3:21" ht="12.75"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</row>
    <row r="101" spans="3:21" ht="12.75"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</row>
    <row r="102" spans="3:21" ht="12.75"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</row>
    <row r="103" spans="3:21" ht="12.75"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</row>
    <row r="104" spans="3:21" ht="12.75"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</row>
    <row r="105" spans="3:21" ht="12.75"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</row>
    <row r="106" spans="3:21" ht="12.75"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</row>
    <row r="107" spans="3:21" ht="12.75"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</row>
    <row r="108" spans="3:21" ht="12.75"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</row>
    <row r="109" spans="3:21" ht="12.75"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</row>
    <row r="110" spans="3:21" ht="12.75"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</row>
    <row r="111" spans="3:21" ht="12.75"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</row>
    <row r="112" spans="3:21" ht="12.75"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</row>
    <row r="113" spans="3:21" ht="12.75"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</row>
    <row r="114" spans="3:21" ht="12.75"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</row>
  </sheetData>
  <mergeCells count="19">
    <mergeCell ref="D41:F41"/>
    <mergeCell ref="D28:F28"/>
    <mergeCell ref="D33:F33"/>
    <mergeCell ref="D34:F34"/>
    <mergeCell ref="D35:F35"/>
    <mergeCell ref="D36:F36"/>
    <mergeCell ref="D37:F37"/>
    <mergeCell ref="D38:F38"/>
    <mergeCell ref="D39:F39"/>
    <mergeCell ref="D40:F40"/>
    <mergeCell ref="A8:A9"/>
    <mergeCell ref="D8:F8"/>
    <mergeCell ref="D9:F9"/>
    <mergeCell ref="D27:F27"/>
    <mergeCell ref="A27:A28"/>
    <mergeCell ref="D29:F29"/>
    <mergeCell ref="D30:F30"/>
    <mergeCell ref="D31:F31"/>
    <mergeCell ref="D32:F32"/>
  </mergeCells>
  <printOptions/>
  <pageMargins left="0.5" right="0.5" top="0.5" bottom="0.5" header="0.5" footer="0.5"/>
  <pageSetup fitToHeight="1" fitToWidth="1" horizontalDpi="600" verticalDpi="600" orientation="landscape" scale="9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CF114"/>
  <sheetViews>
    <sheetView workbookViewId="0" topLeftCell="A10">
      <selection activeCell="M25" sqref="M25"/>
    </sheetView>
  </sheetViews>
  <sheetFormatPr defaultColWidth="9.140625" defaultRowHeight="12.75"/>
  <cols>
    <col min="1" max="2" width="6.8515625" style="0" customWidth="1"/>
    <col min="3" max="3" width="7.57421875" style="0" customWidth="1"/>
    <col min="4" max="4" width="3.7109375" style="0" customWidth="1"/>
    <col min="5" max="5" width="2.421875" style="0" customWidth="1"/>
    <col min="6" max="6" width="3.7109375" style="0" customWidth="1"/>
    <col min="7" max="7" width="15.421875" style="0" customWidth="1"/>
    <col min="8" max="8" width="6.00390625" style="0" hidden="1" customWidth="1"/>
    <col min="9" max="9" width="7.57421875" style="0" bestFit="1" customWidth="1"/>
    <col min="10" max="10" width="8.8515625" style="0" bestFit="1" customWidth="1"/>
    <col min="11" max="11" width="8.7109375" style="0" bestFit="1" customWidth="1"/>
    <col min="12" max="12" width="9.28125" style="0" bestFit="1" customWidth="1"/>
    <col min="13" max="13" width="7.140625" style="0" customWidth="1"/>
    <col min="14" max="14" width="6.00390625" style="0" bestFit="1" customWidth="1"/>
    <col min="15" max="15" width="6.28125" style="0" bestFit="1" customWidth="1"/>
    <col min="16" max="16" width="7.140625" style="0" bestFit="1" customWidth="1"/>
    <col min="17" max="17" width="7.57421875" style="0" bestFit="1" customWidth="1"/>
    <col min="18" max="18" width="6.00390625" style="0" bestFit="1" customWidth="1"/>
    <col min="19" max="19" width="5.28125" style="0" bestFit="1" customWidth="1"/>
    <col min="20" max="20" width="6.00390625" style="0" bestFit="1" customWidth="1"/>
  </cols>
  <sheetData>
    <row r="1" spans="1:84" ht="12.75">
      <c r="A1" s="15" t="s">
        <v>0</v>
      </c>
      <c r="B1" s="15"/>
      <c r="C1" s="1" t="s">
        <v>59</v>
      </c>
      <c r="D1" s="1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</row>
    <row r="2" spans="1:84" ht="12.75">
      <c r="A2" s="15" t="s">
        <v>24</v>
      </c>
      <c r="B2" s="15"/>
      <c r="C2" s="1"/>
      <c r="D2" s="16"/>
      <c r="E2" s="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</row>
    <row r="3" spans="1:84" ht="12.75">
      <c r="A3" s="15" t="s">
        <v>1</v>
      </c>
      <c r="B3" s="15"/>
      <c r="C3" s="1"/>
      <c r="D3" s="1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</row>
    <row r="4" spans="1:84" ht="12.75">
      <c r="A4" s="15" t="s">
        <v>2</v>
      </c>
      <c r="B4" s="15"/>
      <c r="C4" s="1"/>
      <c r="D4" s="16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</row>
    <row r="5" spans="1:84" ht="12.75">
      <c r="A5" s="15"/>
      <c r="B5" s="1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</row>
    <row r="6" spans="1:84" ht="12.75">
      <c r="A6" s="15" t="s">
        <v>3</v>
      </c>
      <c r="B6" s="15"/>
      <c r="C6" s="1"/>
      <c r="D6" s="1" t="s">
        <v>78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</row>
    <row r="7" spans="1:84" ht="12.75">
      <c r="A7" s="7"/>
      <c r="B7" s="7"/>
      <c r="C7" s="7"/>
      <c r="D7" s="18"/>
      <c r="E7" s="18"/>
      <c r="F7" s="18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</row>
    <row r="8" spans="1:84" ht="13.5">
      <c r="A8" s="78" t="s">
        <v>4</v>
      </c>
      <c r="B8" s="19" t="s">
        <v>28</v>
      </c>
      <c r="C8" s="20" t="s">
        <v>5</v>
      </c>
      <c r="D8" s="80" t="s">
        <v>10</v>
      </c>
      <c r="E8" s="80"/>
      <c r="F8" s="80"/>
      <c r="G8" s="20" t="s">
        <v>37</v>
      </c>
      <c r="H8" s="21"/>
      <c r="I8" s="21" t="s">
        <v>38</v>
      </c>
      <c r="J8" s="22" t="s">
        <v>11</v>
      </c>
      <c r="K8" s="23" t="s">
        <v>7</v>
      </c>
      <c r="L8" s="24" t="s">
        <v>9</v>
      </c>
      <c r="M8" s="21" t="s">
        <v>14</v>
      </c>
      <c r="N8" s="25" t="s">
        <v>39</v>
      </c>
      <c r="O8" s="25" t="s">
        <v>40</v>
      </c>
      <c r="P8" s="20" t="s">
        <v>41</v>
      </c>
      <c r="Q8" s="20" t="s">
        <v>42</v>
      </c>
      <c r="R8" s="21" t="s">
        <v>43</v>
      </c>
      <c r="S8" s="20" t="s">
        <v>18</v>
      </c>
      <c r="T8" s="20" t="s">
        <v>44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</row>
    <row r="9" spans="1:84" ht="15" thickBot="1">
      <c r="A9" s="79"/>
      <c r="B9" s="26" t="s">
        <v>29</v>
      </c>
      <c r="C9" s="27" t="s">
        <v>17</v>
      </c>
      <c r="D9" s="76" t="s">
        <v>8</v>
      </c>
      <c r="E9" s="76"/>
      <c r="F9" s="76"/>
      <c r="G9" s="27" t="s">
        <v>45</v>
      </c>
      <c r="H9" s="28"/>
      <c r="I9" s="29" t="s">
        <v>19</v>
      </c>
      <c r="J9" s="30" t="s">
        <v>46</v>
      </c>
      <c r="K9" s="31" t="s">
        <v>12</v>
      </c>
      <c r="L9" s="32" t="s">
        <v>46</v>
      </c>
      <c r="M9" s="28" t="s">
        <v>15</v>
      </c>
      <c r="N9" s="33" t="s">
        <v>16</v>
      </c>
      <c r="O9" s="33" t="s">
        <v>16</v>
      </c>
      <c r="P9" s="27" t="s">
        <v>16</v>
      </c>
      <c r="Q9" s="27" t="s">
        <v>16</v>
      </c>
      <c r="R9" s="28" t="s">
        <v>16</v>
      </c>
      <c r="S9" s="27" t="s">
        <v>6</v>
      </c>
      <c r="T9" s="27" t="s">
        <v>16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</row>
    <row r="10" spans="1:84" ht="13.5" thickTop="1">
      <c r="A10" s="65" t="s">
        <v>13</v>
      </c>
      <c r="B10" s="65" t="s">
        <v>13</v>
      </c>
      <c r="C10" s="65">
        <v>20</v>
      </c>
      <c r="D10" s="65">
        <v>14</v>
      </c>
      <c r="E10" s="65"/>
      <c r="F10" s="65">
        <v>24</v>
      </c>
      <c r="G10" s="65">
        <v>100</v>
      </c>
      <c r="H10" s="65"/>
      <c r="I10" s="65">
        <v>2</v>
      </c>
      <c r="J10" s="65">
        <v>30</v>
      </c>
      <c r="K10" s="66">
        <f aca="true" t="shared" si="0" ref="K10:K22">IF(G10*I10&gt;=400,IF(B10="Roof",0,IF(0.25+15/SQRT(G10*I10)&lt;0.4,0.4,0.25+15/SQRT(G10*I10))),0)</f>
        <v>0</v>
      </c>
      <c r="L10" s="67">
        <f aca="true" t="shared" si="1" ref="L10:L22">IF(K10&gt;0,J10*K10,J10)</f>
        <v>30</v>
      </c>
      <c r="M10" s="65">
        <v>5</v>
      </c>
      <c r="N10" s="65">
        <f aca="true" t="shared" si="2" ref="N10:N22">0.15*M10/12*G10</f>
        <v>6.25</v>
      </c>
      <c r="O10" s="65"/>
      <c r="P10" s="65"/>
      <c r="Q10" s="65">
        <v>8</v>
      </c>
      <c r="R10" s="65">
        <f aca="true" t="shared" si="3" ref="R10:R22">0.15*D10*F10/144*C10</f>
        <v>7.000000000000001</v>
      </c>
      <c r="S10" s="65">
        <v>20</v>
      </c>
      <c r="T10" s="65">
        <f aca="true" t="shared" si="4" ref="T10:T22">S10*G10/1000</f>
        <v>2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</row>
    <row r="11" spans="1:84" ht="12.75">
      <c r="A11" s="6" t="s">
        <v>35</v>
      </c>
      <c r="B11" s="6" t="s">
        <v>36</v>
      </c>
      <c r="C11" s="6">
        <v>15.66</v>
      </c>
      <c r="D11" s="6">
        <v>14</v>
      </c>
      <c r="E11" s="6"/>
      <c r="F11" s="6">
        <v>24</v>
      </c>
      <c r="G11" s="8">
        <v>675</v>
      </c>
      <c r="H11" s="6"/>
      <c r="I11" s="6">
        <v>4</v>
      </c>
      <c r="J11" s="6">
        <v>150</v>
      </c>
      <c r="K11" s="9">
        <f t="shared" si="0"/>
        <v>0.5386751345948129</v>
      </c>
      <c r="L11" s="10">
        <f t="shared" si="1"/>
        <v>80.80127018922192</v>
      </c>
      <c r="M11" s="6">
        <v>7</v>
      </c>
      <c r="N11" s="6">
        <f t="shared" si="2"/>
        <v>59.06250000000001</v>
      </c>
      <c r="O11" s="6"/>
      <c r="P11" s="6"/>
      <c r="Q11" s="6">
        <v>8</v>
      </c>
      <c r="R11" s="6">
        <f t="shared" si="3"/>
        <v>5.481000000000001</v>
      </c>
      <c r="S11" s="6">
        <v>20</v>
      </c>
      <c r="T11" s="6">
        <f t="shared" si="4"/>
        <v>13.5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</row>
    <row r="12" spans="1:84" ht="12.75">
      <c r="A12" s="6">
        <v>8</v>
      </c>
      <c r="B12" s="6" t="s">
        <v>36</v>
      </c>
      <c r="C12" s="6">
        <v>14.66</v>
      </c>
      <c r="D12" s="6">
        <v>14</v>
      </c>
      <c r="E12" s="6"/>
      <c r="F12" s="6">
        <v>24</v>
      </c>
      <c r="G12" s="8">
        <v>675</v>
      </c>
      <c r="H12" s="6"/>
      <c r="I12" s="6">
        <v>4</v>
      </c>
      <c r="J12" s="6">
        <v>100</v>
      </c>
      <c r="K12" s="9">
        <f t="shared" si="0"/>
        <v>0.5386751345948129</v>
      </c>
      <c r="L12" s="10">
        <f t="shared" si="1"/>
        <v>53.86751345948129</v>
      </c>
      <c r="M12" s="6">
        <v>7</v>
      </c>
      <c r="N12" s="6">
        <f t="shared" si="2"/>
        <v>59.06250000000001</v>
      </c>
      <c r="O12" s="6"/>
      <c r="P12" s="6"/>
      <c r="Q12" s="6">
        <v>8</v>
      </c>
      <c r="R12" s="6">
        <f t="shared" si="3"/>
        <v>5.131</v>
      </c>
      <c r="S12" s="6">
        <v>20</v>
      </c>
      <c r="T12" s="6">
        <f t="shared" si="4"/>
        <v>13.5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</row>
    <row r="13" spans="1:84" ht="12.75">
      <c r="A13" s="6">
        <v>7</v>
      </c>
      <c r="B13" s="6" t="s">
        <v>36</v>
      </c>
      <c r="C13" s="6">
        <v>14</v>
      </c>
      <c r="D13" s="6">
        <v>14</v>
      </c>
      <c r="E13" s="6"/>
      <c r="F13" s="6">
        <v>24</v>
      </c>
      <c r="G13" s="8">
        <v>675</v>
      </c>
      <c r="H13" s="6"/>
      <c r="I13" s="6">
        <v>4</v>
      </c>
      <c r="J13" s="6">
        <v>100</v>
      </c>
      <c r="K13" s="9">
        <f t="shared" si="0"/>
        <v>0.5386751345948129</v>
      </c>
      <c r="L13" s="10">
        <f t="shared" si="1"/>
        <v>53.86751345948129</v>
      </c>
      <c r="M13" s="6">
        <v>7</v>
      </c>
      <c r="N13" s="6">
        <f t="shared" si="2"/>
        <v>59.06250000000001</v>
      </c>
      <c r="O13" s="6"/>
      <c r="P13" s="6"/>
      <c r="Q13" s="6">
        <v>8</v>
      </c>
      <c r="R13" s="6">
        <f t="shared" si="3"/>
        <v>4.9</v>
      </c>
      <c r="S13" s="6">
        <v>20</v>
      </c>
      <c r="T13" s="6">
        <f t="shared" si="4"/>
        <v>13.5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</row>
    <row r="14" spans="1:84" ht="12.75">
      <c r="A14" s="6">
        <v>6</v>
      </c>
      <c r="B14" s="6" t="s">
        <v>36</v>
      </c>
      <c r="C14" s="6">
        <v>14</v>
      </c>
      <c r="D14" s="6">
        <v>14</v>
      </c>
      <c r="E14" s="6"/>
      <c r="F14" s="6">
        <v>24</v>
      </c>
      <c r="G14" s="8">
        <v>675</v>
      </c>
      <c r="H14" s="6"/>
      <c r="I14" s="6">
        <v>4</v>
      </c>
      <c r="J14" s="6">
        <v>100</v>
      </c>
      <c r="K14" s="9">
        <f t="shared" si="0"/>
        <v>0.5386751345948129</v>
      </c>
      <c r="L14" s="10">
        <f t="shared" si="1"/>
        <v>53.86751345948129</v>
      </c>
      <c r="M14" s="6">
        <v>7</v>
      </c>
      <c r="N14" s="6">
        <f t="shared" si="2"/>
        <v>59.06250000000001</v>
      </c>
      <c r="O14" s="6"/>
      <c r="P14" s="6"/>
      <c r="Q14" s="6">
        <v>8</v>
      </c>
      <c r="R14" s="6">
        <f t="shared" si="3"/>
        <v>4.9</v>
      </c>
      <c r="S14" s="6">
        <v>20</v>
      </c>
      <c r="T14" s="6">
        <f t="shared" si="4"/>
        <v>13.5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</row>
    <row r="15" spans="1:84" ht="12.75">
      <c r="A15" s="6">
        <v>5</v>
      </c>
      <c r="B15" s="6" t="s">
        <v>36</v>
      </c>
      <c r="C15" s="6">
        <v>14</v>
      </c>
      <c r="D15" s="6">
        <v>14</v>
      </c>
      <c r="E15" s="6"/>
      <c r="F15" s="6">
        <v>24</v>
      </c>
      <c r="G15" s="8">
        <v>675</v>
      </c>
      <c r="H15" s="6"/>
      <c r="I15" s="6">
        <v>4</v>
      </c>
      <c r="J15" s="6">
        <v>100</v>
      </c>
      <c r="K15" s="9">
        <f t="shared" si="0"/>
        <v>0.5386751345948129</v>
      </c>
      <c r="L15" s="10">
        <f t="shared" si="1"/>
        <v>53.86751345948129</v>
      </c>
      <c r="M15" s="6">
        <v>7</v>
      </c>
      <c r="N15" s="6">
        <f t="shared" si="2"/>
        <v>59.06250000000001</v>
      </c>
      <c r="O15" s="6"/>
      <c r="P15" s="6"/>
      <c r="Q15" s="6">
        <v>8</v>
      </c>
      <c r="R15" s="6">
        <f t="shared" si="3"/>
        <v>4.9</v>
      </c>
      <c r="S15" s="6">
        <v>20</v>
      </c>
      <c r="T15" s="6">
        <f t="shared" si="4"/>
        <v>13.5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</row>
    <row r="16" spans="1:84" ht="12.75">
      <c r="A16" s="6">
        <v>4</v>
      </c>
      <c r="B16" s="6" t="s">
        <v>36</v>
      </c>
      <c r="C16" s="6">
        <v>14</v>
      </c>
      <c r="D16" s="6">
        <v>14</v>
      </c>
      <c r="E16" s="6"/>
      <c r="F16" s="6">
        <v>24</v>
      </c>
      <c r="G16" s="8">
        <v>675</v>
      </c>
      <c r="H16" s="6"/>
      <c r="I16" s="6">
        <v>4</v>
      </c>
      <c r="J16" s="6">
        <v>100</v>
      </c>
      <c r="K16" s="9">
        <f t="shared" si="0"/>
        <v>0.5386751345948129</v>
      </c>
      <c r="L16" s="10">
        <f t="shared" si="1"/>
        <v>53.86751345948129</v>
      </c>
      <c r="M16" s="6">
        <v>7</v>
      </c>
      <c r="N16" s="6">
        <f t="shared" si="2"/>
        <v>59.06250000000001</v>
      </c>
      <c r="O16" s="6"/>
      <c r="P16" s="6"/>
      <c r="Q16" s="6">
        <v>8</v>
      </c>
      <c r="R16" s="6">
        <f t="shared" si="3"/>
        <v>4.9</v>
      </c>
      <c r="S16" s="6">
        <v>20</v>
      </c>
      <c r="T16" s="6">
        <f t="shared" si="4"/>
        <v>13.5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</row>
    <row r="17" spans="1:84" ht="12.75">
      <c r="A17" s="6">
        <v>3</v>
      </c>
      <c r="B17" s="6" t="s">
        <v>36</v>
      </c>
      <c r="C17" s="6">
        <v>14</v>
      </c>
      <c r="D17" s="6">
        <v>14</v>
      </c>
      <c r="E17" s="6"/>
      <c r="F17" s="6">
        <v>24</v>
      </c>
      <c r="G17" s="8">
        <v>675</v>
      </c>
      <c r="H17" s="6"/>
      <c r="I17" s="6">
        <v>4</v>
      </c>
      <c r="J17" s="6">
        <v>100</v>
      </c>
      <c r="K17" s="9">
        <f t="shared" si="0"/>
        <v>0.5386751345948129</v>
      </c>
      <c r="L17" s="10">
        <f t="shared" si="1"/>
        <v>53.86751345948129</v>
      </c>
      <c r="M17" s="6">
        <v>8</v>
      </c>
      <c r="N17" s="6">
        <f t="shared" si="2"/>
        <v>67.5</v>
      </c>
      <c r="O17" s="6"/>
      <c r="P17" s="6"/>
      <c r="Q17" s="6">
        <v>8</v>
      </c>
      <c r="R17" s="6">
        <f t="shared" si="3"/>
        <v>4.9</v>
      </c>
      <c r="S17" s="6">
        <v>20</v>
      </c>
      <c r="T17" s="6">
        <f t="shared" si="4"/>
        <v>13.5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</row>
    <row r="18" spans="1:84" ht="12.75">
      <c r="A18" s="6">
        <v>2</v>
      </c>
      <c r="B18" s="6" t="s">
        <v>36</v>
      </c>
      <c r="C18" s="6">
        <v>14</v>
      </c>
      <c r="D18" s="6">
        <v>14</v>
      </c>
      <c r="E18" s="6"/>
      <c r="F18" s="6">
        <v>24</v>
      </c>
      <c r="G18" s="8">
        <v>675</v>
      </c>
      <c r="H18" s="6"/>
      <c r="I18" s="6">
        <v>4</v>
      </c>
      <c r="J18" s="6">
        <v>100</v>
      </c>
      <c r="K18" s="9">
        <f t="shared" si="0"/>
        <v>0.5386751345948129</v>
      </c>
      <c r="L18" s="10">
        <f t="shared" si="1"/>
        <v>53.86751345948129</v>
      </c>
      <c r="M18" s="6">
        <v>8</v>
      </c>
      <c r="N18" s="6">
        <f t="shared" si="2"/>
        <v>67.5</v>
      </c>
      <c r="O18" s="6"/>
      <c r="P18" s="6"/>
      <c r="Q18" s="6">
        <v>8</v>
      </c>
      <c r="R18" s="6">
        <f t="shared" si="3"/>
        <v>4.9</v>
      </c>
      <c r="S18" s="6">
        <v>20</v>
      </c>
      <c r="T18" s="6">
        <f t="shared" si="4"/>
        <v>13.5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</row>
    <row r="19" spans="1:84" ht="12.75">
      <c r="A19" s="6">
        <v>1</v>
      </c>
      <c r="B19" s="6" t="s">
        <v>36</v>
      </c>
      <c r="C19" s="6">
        <v>20</v>
      </c>
      <c r="D19" s="6">
        <v>14</v>
      </c>
      <c r="E19" s="6"/>
      <c r="F19" s="6">
        <v>24</v>
      </c>
      <c r="G19" s="6">
        <v>300</v>
      </c>
      <c r="H19" s="6"/>
      <c r="I19" s="6">
        <v>4</v>
      </c>
      <c r="J19" s="6">
        <v>100</v>
      </c>
      <c r="K19" s="9">
        <f t="shared" si="0"/>
        <v>0.6830127018922193</v>
      </c>
      <c r="L19" s="10">
        <f t="shared" si="1"/>
        <v>68.30127018922192</v>
      </c>
      <c r="M19" s="6">
        <v>8</v>
      </c>
      <c r="N19" s="6">
        <f t="shared" si="2"/>
        <v>29.999999999999996</v>
      </c>
      <c r="O19" s="6"/>
      <c r="P19" s="6"/>
      <c r="Q19" s="6">
        <v>8</v>
      </c>
      <c r="R19" s="6">
        <f t="shared" si="3"/>
        <v>7.000000000000001</v>
      </c>
      <c r="S19" s="6">
        <v>20</v>
      </c>
      <c r="T19" s="6">
        <f t="shared" si="4"/>
        <v>6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</row>
    <row r="20" spans="1:84" ht="12.75">
      <c r="A20" s="62" t="s">
        <v>56</v>
      </c>
      <c r="B20" s="62" t="s">
        <v>36</v>
      </c>
      <c r="C20" s="62">
        <v>0</v>
      </c>
      <c r="D20" s="62">
        <v>0</v>
      </c>
      <c r="E20" s="62"/>
      <c r="F20" s="62">
        <v>0</v>
      </c>
      <c r="G20" s="62">
        <v>0</v>
      </c>
      <c r="H20" s="62"/>
      <c r="I20" s="62">
        <v>0</v>
      </c>
      <c r="J20" s="62">
        <v>0</v>
      </c>
      <c r="K20" s="63">
        <f t="shared" si="0"/>
        <v>0</v>
      </c>
      <c r="L20" s="64">
        <f t="shared" si="1"/>
        <v>0</v>
      </c>
      <c r="M20" s="62">
        <v>0</v>
      </c>
      <c r="N20" s="62">
        <f t="shared" si="2"/>
        <v>0</v>
      </c>
      <c r="O20" s="62"/>
      <c r="P20" s="62"/>
      <c r="Q20" s="62">
        <v>0</v>
      </c>
      <c r="R20" s="62">
        <f t="shared" si="3"/>
        <v>0</v>
      </c>
      <c r="S20" s="62">
        <v>0</v>
      </c>
      <c r="T20" s="62">
        <f t="shared" si="4"/>
        <v>0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</row>
    <row r="21" spans="1:84" ht="12.75">
      <c r="A21" s="8" t="s">
        <v>57</v>
      </c>
      <c r="B21" s="8" t="s">
        <v>36</v>
      </c>
      <c r="C21" s="8">
        <v>10.5</v>
      </c>
      <c r="D21" s="8">
        <v>14</v>
      </c>
      <c r="E21" s="8"/>
      <c r="F21" s="8">
        <v>24</v>
      </c>
      <c r="G21" s="8">
        <v>300</v>
      </c>
      <c r="H21" s="8"/>
      <c r="I21" s="8">
        <v>4</v>
      </c>
      <c r="J21" s="8">
        <v>40</v>
      </c>
      <c r="K21" s="55">
        <f t="shared" si="0"/>
        <v>0.6830127018922193</v>
      </c>
      <c r="L21" s="56">
        <f t="shared" si="1"/>
        <v>27.32050807568877</v>
      </c>
      <c r="M21" s="8">
        <v>5</v>
      </c>
      <c r="N21" s="8">
        <f t="shared" si="2"/>
        <v>18.75</v>
      </c>
      <c r="O21" s="8"/>
      <c r="P21" s="8"/>
      <c r="Q21" s="8">
        <v>0</v>
      </c>
      <c r="R21" s="8">
        <f t="shared" si="3"/>
        <v>3.6750000000000003</v>
      </c>
      <c r="S21" s="8">
        <v>20</v>
      </c>
      <c r="T21" s="8">
        <f t="shared" si="4"/>
        <v>6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</row>
    <row r="22" spans="1:84" ht="12.75">
      <c r="A22" s="8" t="s">
        <v>58</v>
      </c>
      <c r="B22" s="8" t="s">
        <v>36</v>
      </c>
      <c r="C22" s="8">
        <v>10</v>
      </c>
      <c r="D22" s="8">
        <v>14</v>
      </c>
      <c r="E22" s="8"/>
      <c r="F22" s="8">
        <v>24</v>
      </c>
      <c r="G22" s="8">
        <v>300</v>
      </c>
      <c r="H22" s="8"/>
      <c r="I22" s="8">
        <v>4</v>
      </c>
      <c r="J22" s="8">
        <v>40</v>
      </c>
      <c r="K22" s="55">
        <f t="shared" si="0"/>
        <v>0.6830127018922193</v>
      </c>
      <c r="L22" s="56">
        <f t="shared" si="1"/>
        <v>27.32050807568877</v>
      </c>
      <c r="M22" s="8">
        <v>5</v>
      </c>
      <c r="N22" s="8">
        <f t="shared" si="2"/>
        <v>18.75</v>
      </c>
      <c r="O22" s="8"/>
      <c r="P22" s="8"/>
      <c r="Q22" s="8">
        <v>0</v>
      </c>
      <c r="R22" s="8">
        <f t="shared" si="3"/>
        <v>3.5000000000000004</v>
      </c>
      <c r="S22" s="8">
        <v>20</v>
      </c>
      <c r="T22" s="8">
        <f t="shared" si="4"/>
        <v>6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</row>
    <row r="23" spans="1:84" ht="12.7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</row>
    <row r="24" spans="21:84" ht="12.75"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</row>
    <row r="25" spans="21:84" ht="12.75"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</row>
    <row r="26" spans="21:84" ht="12.75"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</row>
    <row r="27" spans="1:84" ht="13.5">
      <c r="A27" s="84" t="s">
        <v>4</v>
      </c>
      <c r="B27" s="21" t="s">
        <v>47</v>
      </c>
      <c r="C27" s="35" t="s">
        <v>48</v>
      </c>
      <c r="D27" s="81" t="s">
        <v>49</v>
      </c>
      <c r="E27" s="82"/>
      <c r="F27" s="83"/>
      <c r="G27" s="38" t="s">
        <v>50</v>
      </c>
      <c r="H27" s="36"/>
      <c r="I27" s="37" t="s">
        <v>51</v>
      </c>
      <c r="J27" s="39" t="s">
        <v>52</v>
      </c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</row>
    <row r="28" spans="1:84" ht="13.5" thickBot="1">
      <c r="A28" s="85"/>
      <c r="B28" s="28" t="s">
        <v>16</v>
      </c>
      <c r="C28" s="41" t="s">
        <v>16</v>
      </c>
      <c r="D28" s="75" t="s">
        <v>16</v>
      </c>
      <c r="E28" s="76"/>
      <c r="F28" s="77"/>
      <c r="G28" s="43" t="s">
        <v>16</v>
      </c>
      <c r="H28" s="28"/>
      <c r="I28" s="42" t="s">
        <v>16</v>
      </c>
      <c r="J28" s="27" t="s">
        <v>16</v>
      </c>
      <c r="K28" s="58"/>
      <c r="L28" s="45" t="s">
        <v>53</v>
      </c>
      <c r="M28" s="2"/>
      <c r="N28" s="2"/>
      <c r="O28" s="2"/>
      <c r="P28" s="2"/>
      <c r="Q28" s="58"/>
      <c r="R28" s="2"/>
      <c r="S28" s="2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</row>
    <row r="29" spans="1:84" ht="13.5" thickTop="1">
      <c r="A29" s="5" t="s">
        <v>13</v>
      </c>
      <c r="B29" s="51">
        <f aca="true" t="shared" si="5" ref="B29:B41">L10*G10/1000</f>
        <v>3</v>
      </c>
      <c r="C29" s="52">
        <f aca="true" t="shared" si="6" ref="C29:C41">(N10+O10+P10+Q10+R10+T10)</f>
        <v>23.25</v>
      </c>
      <c r="D29" s="86">
        <f>B29</f>
        <v>3</v>
      </c>
      <c r="E29" s="87"/>
      <c r="F29" s="87"/>
      <c r="G29" s="52">
        <f>C29</f>
        <v>23.25</v>
      </c>
      <c r="H29" s="54"/>
      <c r="I29" s="69">
        <f aca="true" t="shared" si="7" ref="I29:I41">D29+G29</f>
        <v>26.25</v>
      </c>
      <c r="J29" s="70">
        <f aca="true" t="shared" si="8" ref="J29:J41">1.2*G29+1.6*D29</f>
        <v>32.7</v>
      </c>
      <c r="K29" s="58"/>
      <c r="L29" s="45" t="s">
        <v>21</v>
      </c>
      <c r="M29" s="3"/>
      <c r="N29" s="3"/>
      <c r="O29" s="3"/>
      <c r="P29" s="45">
        <v>4</v>
      </c>
      <c r="Q29" s="58"/>
      <c r="R29" s="3"/>
      <c r="S29" s="3"/>
      <c r="T29" s="4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</row>
    <row r="30" spans="1:84" ht="12.75">
      <c r="A30" s="6" t="s">
        <v>35</v>
      </c>
      <c r="B30" s="9">
        <f t="shared" si="5"/>
        <v>54.540857377724805</v>
      </c>
      <c r="C30" s="11">
        <f t="shared" si="6"/>
        <v>86.0435</v>
      </c>
      <c r="D30" s="72">
        <f aca="true" t="shared" si="9" ref="D30:D41">D29+B30</f>
        <v>57.540857377724805</v>
      </c>
      <c r="E30" s="73"/>
      <c r="F30" s="74"/>
      <c r="G30" s="11">
        <f aca="true" t="shared" si="10" ref="G30:G41">G29+C30</f>
        <v>109.2935</v>
      </c>
      <c r="H30" s="13"/>
      <c r="I30" s="68">
        <f t="shared" si="7"/>
        <v>166.8343573777248</v>
      </c>
      <c r="J30" s="71">
        <f t="shared" si="8"/>
        <v>223.2175718043597</v>
      </c>
      <c r="K30" s="58"/>
      <c r="L30" s="45" t="s">
        <v>22</v>
      </c>
      <c r="M30" s="3"/>
      <c r="N30" s="3"/>
      <c r="O30" s="3"/>
      <c r="P30" s="45">
        <v>4</v>
      </c>
      <c r="Q30" s="58"/>
      <c r="R30" s="45"/>
      <c r="S30" s="3"/>
      <c r="T30" s="4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</row>
    <row r="31" spans="1:84" ht="12.75">
      <c r="A31" s="6">
        <v>9</v>
      </c>
      <c r="B31" s="9">
        <f t="shared" si="5"/>
        <v>36.36057158514987</v>
      </c>
      <c r="C31" s="11">
        <f t="shared" si="6"/>
        <v>85.6935</v>
      </c>
      <c r="D31" s="72">
        <f t="shared" si="9"/>
        <v>93.90142896287468</v>
      </c>
      <c r="E31" s="73"/>
      <c r="F31" s="74"/>
      <c r="G31" s="11">
        <f t="shared" si="10"/>
        <v>194.987</v>
      </c>
      <c r="H31" s="13"/>
      <c r="I31" s="68">
        <f t="shared" si="7"/>
        <v>288.8884289628747</v>
      </c>
      <c r="J31" s="71">
        <f t="shared" si="8"/>
        <v>384.2266863405995</v>
      </c>
      <c r="K31" s="58"/>
      <c r="L31" s="45" t="s">
        <v>23</v>
      </c>
      <c r="M31" s="3"/>
      <c r="N31" s="3"/>
      <c r="O31" s="3"/>
      <c r="P31" s="45">
        <v>3</v>
      </c>
      <c r="Q31" s="58"/>
      <c r="R31" s="45"/>
      <c r="S31" s="3"/>
      <c r="T31" s="4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</row>
    <row r="32" spans="1:84" ht="12.75">
      <c r="A32" s="6">
        <f aca="true" t="shared" si="11" ref="A32:A40">A13</f>
        <v>7</v>
      </c>
      <c r="B32" s="9">
        <f t="shared" si="5"/>
        <v>36.36057158514987</v>
      </c>
      <c r="C32" s="11">
        <f t="shared" si="6"/>
        <v>85.4625</v>
      </c>
      <c r="D32" s="72">
        <f t="shared" si="9"/>
        <v>130.26200054802456</v>
      </c>
      <c r="E32" s="73"/>
      <c r="F32" s="74"/>
      <c r="G32" s="11">
        <f t="shared" si="10"/>
        <v>280.4495</v>
      </c>
      <c r="H32" s="13"/>
      <c r="I32" s="68">
        <f t="shared" si="7"/>
        <v>410.71150054802456</v>
      </c>
      <c r="J32" s="71">
        <f t="shared" si="8"/>
        <v>544.9586008768393</v>
      </c>
      <c r="K32" s="58"/>
      <c r="L32" s="45" t="s">
        <v>20</v>
      </c>
      <c r="M32" s="3"/>
      <c r="N32" s="3"/>
      <c r="O32" s="3"/>
      <c r="P32" s="45">
        <v>2</v>
      </c>
      <c r="Q32" s="58"/>
      <c r="R32" s="45"/>
      <c r="S32" s="3"/>
      <c r="T32" s="4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</row>
    <row r="33" spans="1:84" ht="12.75">
      <c r="A33" s="6">
        <f t="shared" si="11"/>
        <v>6</v>
      </c>
      <c r="B33" s="9">
        <f t="shared" si="5"/>
        <v>36.36057158514987</v>
      </c>
      <c r="C33" s="11">
        <f t="shared" si="6"/>
        <v>85.4625</v>
      </c>
      <c r="D33" s="72">
        <f t="shared" si="9"/>
        <v>166.62257213317443</v>
      </c>
      <c r="E33" s="73"/>
      <c r="F33" s="74"/>
      <c r="G33" s="11">
        <f t="shared" si="10"/>
        <v>365.91200000000003</v>
      </c>
      <c r="H33" s="13"/>
      <c r="I33" s="68">
        <f t="shared" si="7"/>
        <v>532.5345721331745</v>
      </c>
      <c r="J33" s="71">
        <f t="shared" si="8"/>
        <v>705.6905154130791</v>
      </c>
      <c r="K33" s="58"/>
      <c r="L33" s="45"/>
      <c r="M33" s="3"/>
      <c r="N33" s="3"/>
      <c r="O33" s="3"/>
      <c r="P33" s="3"/>
      <c r="Q33" s="58"/>
      <c r="R33" s="45"/>
      <c r="S33" s="3"/>
      <c r="T33" s="4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</row>
    <row r="34" spans="1:84" ht="12.75">
      <c r="A34" s="6">
        <f t="shared" si="11"/>
        <v>5</v>
      </c>
      <c r="B34" s="9">
        <f t="shared" si="5"/>
        <v>36.36057158514987</v>
      </c>
      <c r="C34" s="11">
        <f t="shared" si="6"/>
        <v>85.4625</v>
      </c>
      <c r="D34" s="72">
        <f t="shared" si="9"/>
        <v>202.9831437183243</v>
      </c>
      <c r="E34" s="73"/>
      <c r="F34" s="74"/>
      <c r="G34" s="11">
        <f t="shared" si="10"/>
        <v>451.3745</v>
      </c>
      <c r="H34" s="13"/>
      <c r="I34" s="68">
        <f t="shared" si="7"/>
        <v>654.3576437183243</v>
      </c>
      <c r="J34" s="71">
        <f t="shared" si="8"/>
        <v>866.4224299493189</v>
      </c>
      <c r="K34" s="58"/>
      <c r="L34" s="45" t="s">
        <v>30</v>
      </c>
      <c r="M34" s="3"/>
      <c r="N34" s="3"/>
      <c r="O34" s="3"/>
      <c r="P34" s="3"/>
      <c r="Q34" s="58"/>
      <c r="R34" s="45"/>
      <c r="S34" s="3"/>
      <c r="T34" s="4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</row>
    <row r="35" spans="1:84" ht="12.75">
      <c r="A35" s="6">
        <f t="shared" si="11"/>
        <v>4</v>
      </c>
      <c r="B35" s="9">
        <f t="shared" si="5"/>
        <v>36.36057158514987</v>
      </c>
      <c r="C35" s="11">
        <f t="shared" si="6"/>
        <v>85.4625</v>
      </c>
      <c r="D35" s="72">
        <f t="shared" si="9"/>
        <v>239.34371530347417</v>
      </c>
      <c r="E35" s="73"/>
      <c r="F35" s="74"/>
      <c r="G35" s="11">
        <f t="shared" si="10"/>
        <v>536.837</v>
      </c>
      <c r="H35" s="13"/>
      <c r="I35" s="68">
        <f t="shared" si="7"/>
        <v>776.1807153034741</v>
      </c>
      <c r="J35" s="71">
        <f t="shared" si="8"/>
        <v>1027.1543444855588</v>
      </c>
      <c r="K35" s="58"/>
      <c r="L35" s="45" t="s">
        <v>54</v>
      </c>
      <c r="M35" s="3"/>
      <c r="N35" s="3"/>
      <c r="O35" s="3"/>
      <c r="P35" s="3"/>
      <c r="Q35" s="58"/>
      <c r="R35" s="3"/>
      <c r="S35" s="3"/>
      <c r="T35" s="4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</row>
    <row r="36" spans="1:84" ht="12.75">
      <c r="A36" s="6">
        <f t="shared" si="11"/>
        <v>3</v>
      </c>
      <c r="B36" s="9">
        <f t="shared" si="5"/>
        <v>36.36057158514987</v>
      </c>
      <c r="C36" s="11">
        <f t="shared" si="6"/>
        <v>93.9</v>
      </c>
      <c r="D36" s="72">
        <f t="shared" si="9"/>
        <v>275.70428688862404</v>
      </c>
      <c r="E36" s="73"/>
      <c r="F36" s="74"/>
      <c r="G36" s="11">
        <f t="shared" si="10"/>
        <v>630.737</v>
      </c>
      <c r="H36" s="13"/>
      <c r="I36" s="68">
        <f t="shared" si="7"/>
        <v>906.4412868886241</v>
      </c>
      <c r="J36" s="71">
        <f t="shared" si="8"/>
        <v>1198.0112590217984</v>
      </c>
      <c r="K36" s="58"/>
      <c r="L36" s="45" t="s">
        <v>31</v>
      </c>
      <c r="M36" s="3"/>
      <c r="N36" s="3"/>
      <c r="O36" s="3"/>
      <c r="P36" s="3"/>
      <c r="Q36" s="58"/>
      <c r="R36" s="3"/>
      <c r="S36" s="3"/>
      <c r="T36" s="4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</row>
    <row r="37" spans="1:84" ht="12.75">
      <c r="A37" s="6">
        <f t="shared" si="11"/>
        <v>2</v>
      </c>
      <c r="B37" s="9">
        <f t="shared" si="5"/>
        <v>36.36057158514987</v>
      </c>
      <c r="C37" s="11">
        <f t="shared" si="6"/>
        <v>93.9</v>
      </c>
      <c r="D37" s="72">
        <f t="shared" si="9"/>
        <v>312.06485847377394</v>
      </c>
      <c r="E37" s="73"/>
      <c r="F37" s="74"/>
      <c r="G37" s="11">
        <f t="shared" si="10"/>
        <v>724.637</v>
      </c>
      <c r="H37" s="13"/>
      <c r="I37" s="68">
        <f t="shared" si="7"/>
        <v>1036.7018584737739</v>
      </c>
      <c r="J37" s="71">
        <f t="shared" si="8"/>
        <v>1368.868173558038</v>
      </c>
      <c r="K37" s="58"/>
      <c r="L37" s="45" t="s">
        <v>32</v>
      </c>
      <c r="M37" s="3"/>
      <c r="N37" s="3"/>
      <c r="O37" s="3"/>
      <c r="P37" s="3"/>
      <c r="Q37" s="58"/>
      <c r="R37" s="3"/>
      <c r="S37" s="3"/>
      <c r="T37" s="4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</row>
    <row r="38" spans="1:84" ht="12.75">
      <c r="A38" s="6">
        <f t="shared" si="11"/>
        <v>1</v>
      </c>
      <c r="B38" s="9">
        <f t="shared" si="5"/>
        <v>20.49038105676658</v>
      </c>
      <c r="C38" s="11">
        <f t="shared" si="6"/>
        <v>51</v>
      </c>
      <c r="D38" s="72">
        <f t="shared" si="9"/>
        <v>332.5552395305405</v>
      </c>
      <c r="E38" s="73"/>
      <c r="F38" s="74"/>
      <c r="G38" s="11">
        <f t="shared" si="10"/>
        <v>775.637</v>
      </c>
      <c r="H38" s="13"/>
      <c r="I38" s="68">
        <f t="shared" si="7"/>
        <v>1108.1922395305405</v>
      </c>
      <c r="J38" s="71">
        <f t="shared" si="8"/>
        <v>1462.8527832488649</v>
      </c>
      <c r="K38" s="58"/>
      <c r="L38" s="45" t="s">
        <v>33</v>
      </c>
      <c r="M38" s="3"/>
      <c r="N38" s="3"/>
      <c r="O38" s="3"/>
      <c r="P38" s="3"/>
      <c r="Q38" s="58"/>
      <c r="R38" s="3"/>
      <c r="S38" s="3"/>
      <c r="T38" s="4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</row>
    <row r="39" spans="1:84" ht="12.75">
      <c r="A39" s="6" t="str">
        <f t="shared" si="11"/>
        <v>P-2</v>
      </c>
      <c r="B39" s="9">
        <f t="shared" si="5"/>
        <v>0</v>
      </c>
      <c r="C39" s="11">
        <f t="shared" si="6"/>
        <v>0</v>
      </c>
      <c r="D39" s="72">
        <f t="shared" si="9"/>
        <v>332.5552395305405</v>
      </c>
      <c r="E39" s="73"/>
      <c r="F39" s="74"/>
      <c r="G39" s="11">
        <f t="shared" si="10"/>
        <v>775.637</v>
      </c>
      <c r="H39" s="13"/>
      <c r="I39" s="68">
        <f t="shared" si="7"/>
        <v>1108.1922395305405</v>
      </c>
      <c r="J39" s="71">
        <f t="shared" si="8"/>
        <v>1462.8527832488649</v>
      </c>
      <c r="K39" s="58"/>
      <c r="L39" s="45" t="s">
        <v>34</v>
      </c>
      <c r="M39" s="58"/>
      <c r="N39" s="58"/>
      <c r="O39" s="58"/>
      <c r="P39" s="58"/>
      <c r="Q39" s="58"/>
      <c r="R39" s="3"/>
      <c r="S39" s="3"/>
      <c r="T39" s="4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</row>
    <row r="40" spans="1:84" ht="12.75">
      <c r="A40" s="6" t="str">
        <f t="shared" si="11"/>
        <v>P-3</v>
      </c>
      <c r="B40" s="9">
        <f t="shared" si="5"/>
        <v>8.19615242270663</v>
      </c>
      <c r="C40" s="11">
        <f t="shared" si="6"/>
        <v>28.425</v>
      </c>
      <c r="D40" s="72">
        <f t="shared" si="9"/>
        <v>340.75139195324715</v>
      </c>
      <c r="E40" s="73"/>
      <c r="F40" s="74"/>
      <c r="G40" s="11">
        <f t="shared" si="10"/>
        <v>804.0619999999999</v>
      </c>
      <c r="H40" s="14"/>
      <c r="I40" s="68">
        <f t="shared" si="7"/>
        <v>1144.813391953247</v>
      </c>
      <c r="J40" s="71">
        <f t="shared" si="8"/>
        <v>1510.0766271251953</v>
      </c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</row>
    <row r="41" spans="1:84" ht="12.75">
      <c r="A41" s="57" t="s">
        <v>58</v>
      </c>
      <c r="B41" s="9">
        <f t="shared" si="5"/>
        <v>8.19615242270663</v>
      </c>
      <c r="C41" s="11">
        <f t="shared" si="6"/>
        <v>28.25</v>
      </c>
      <c r="D41" s="72">
        <f t="shared" si="9"/>
        <v>348.9475443759538</v>
      </c>
      <c r="E41" s="73"/>
      <c r="F41" s="74"/>
      <c r="G41" s="11">
        <f t="shared" si="10"/>
        <v>832.3119999999999</v>
      </c>
      <c r="H41" s="58"/>
      <c r="I41" s="68">
        <f t="shared" si="7"/>
        <v>1181.2595443759537</v>
      </c>
      <c r="J41" s="71">
        <f t="shared" si="8"/>
        <v>1557.0904710015259</v>
      </c>
      <c r="K41" s="2"/>
      <c r="L41" s="2"/>
      <c r="M41" s="2"/>
      <c r="N41" s="46"/>
      <c r="O41" s="58"/>
      <c r="P41" s="58"/>
      <c r="Q41" s="58"/>
      <c r="R41" s="58"/>
      <c r="S41" s="58"/>
      <c r="T41" s="58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</row>
    <row r="42" spans="1:84" ht="12.7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</row>
    <row r="43" spans="14:84" ht="12.75">
      <c r="N43" s="58"/>
      <c r="O43" s="58"/>
      <c r="P43" s="58"/>
      <c r="Q43" s="58"/>
      <c r="R43" s="58"/>
      <c r="S43" s="58"/>
      <c r="T43" s="58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</row>
    <row r="44" spans="14:84" ht="12.75">
      <c r="N44" s="58"/>
      <c r="O44" s="58"/>
      <c r="P44" s="58"/>
      <c r="Q44" s="58"/>
      <c r="R44" s="58"/>
      <c r="S44" s="58"/>
      <c r="T44" s="58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</row>
    <row r="45" spans="1:84" ht="12.75">
      <c r="A45" s="47" t="s">
        <v>25</v>
      </c>
      <c r="B45" s="47"/>
      <c r="C45" s="2"/>
      <c r="D45" s="2"/>
      <c r="E45" s="2"/>
      <c r="F45" s="2"/>
      <c r="G45" s="2"/>
      <c r="H45" s="2"/>
      <c r="I45" s="2"/>
      <c r="J45" s="2"/>
      <c r="K45" s="2"/>
      <c r="L45" s="2"/>
      <c r="M45" s="58"/>
      <c r="N45" s="58"/>
      <c r="O45" s="58"/>
      <c r="P45" s="58"/>
      <c r="Q45" s="58"/>
      <c r="R45" s="58"/>
      <c r="S45" s="58"/>
      <c r="T45" s="58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</row>
    <row r="46" spans="1:21" ht="12.75">
      <c r="A46" s="46" t="s">
        <v>26</v>
      </c>
      <c r="B46" s="46"/>
      <c r="C46" s="2"/>
      <c r="D46" s="2"/>
      <c r="E46" s="2"/>
      <c r="F46" s="2"/>
      <c r="G46" s="2">
        <v>4000</v>
      </c>
      <c r="H46" s="2"/>
      <c r="I46" s="16"/>
      <c r="J46" s="16" t="s">
        <v>27</v>
      </c>
      <c r="K46" s="2"/>
      <c r="M46" s="13">
        <f>SQRT(G47)</f>
        <v>17.184728281063638</v>
      </c>
      <c r="N46" s="58"/>
      <c r="O46" s="58"/>
      <c r="P46" s="58"/>
      <c r="Q46" s="58"/>
      <c r="R46" s="58"/>
      <c r="S46" s="58"/>
      <c r="T46" s="58"/>
      <c r="U46" s="58"/>
    </row>
    <row r="47" spans="1:21" ht="15">
      <c r="A47" s="46" t="s">
        <v>55</v>
      </c>
      <c r="B47" s="46"/>
      <c r="C47" s="2"/>
      <c r="D47" s="2"/>
      <c r="E47" s="2"/>
      <c r="F47" s="2"/>
      <c r="G47" s="48">
        <f>I41*1000/G46</f>
        <v>295.31488609398843</v>
      </c>
      <c r="H47" s="49"/>
      <c r="I47" s="16"/>
      <c r="J47" s="2"/>
      <c r="K47" s="2"/>
      <c r="L47" s="50"/>
      <c r="M47" s="58"/>
      <c r="N47" s="58"/>
      <c r="O47" s="58"/>
      <c r="P47" s="58"/>
      <c r="Q47" s="58"/>
      <c r="R47" s="58"/>
      <c r="S47" s="58"/>
      <c r="T47" s="58"/>
      <c r="U47" s="58"/>
    </row>
    <row r="48" spans="3:21" ht="12.75"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</row>
    <row r="49" spans="3:21" ht="12.75"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</row>
    <row r="50" spans="3:21" ht="12.75"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</row>
    <row r="51" spans="3:21" ht="12.75"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</row>
    <row r="52" spans="3:21" ht="12.75"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</row>
    <row r="53" spans="3:21" ht="12.75"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</row>
    <row r="54" spans="3:21" ht="12.75"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</row>
    <row r="55" spans="3:21" ht="12.75"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</row>
    <row r="56" spans="3:21" ht="12.75"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3:21" ht="12.75"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3:21" ht="12.75"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</row>
    <row r="59" spans="3:21" ht="12.75"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</row>
    <row r="60" spans="3:21" ht="12.75"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</row>
    <row r="61" spans="3:21" ht="12.75"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</row>
    <row r="62" spans="3:21" ht="12.75"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</row>
    <row r="63" spans="3:21" ht="12.75"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</row>
    <row r="64" spans="3:21" ht="12.75"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</row>
    <row r="65" spans="3:21" ht="12.75"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</row>
    <row r="66" spans="3:21" ht="12.75"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</row>
    <row r="67" spans="3:21" ht="12.75"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</row>
    <row r="68" spans="3:21" ht="12.75"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</row>
    <row r="69" spans="3:21" ht="12.75"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</row>
    <row r="70" spans="3:21" ht="12.75"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</row>
    <row r="71" spans="3:21" ht="12.75"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</row>
    <row r="72" spans="3:21" ht="12.75"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</row>
    <row r="73" spans="3:21" ht="12.75"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</row>
    <row r="74" spans="3:21" ht="12.75"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</row>
    <row r="75" spans="3:21" ht="12.75"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</row>
    <row r="76" spans="3:21" ht="12.75"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</row>
    <row r="77" spans="3:21" ht="12.75"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</row>
    <row r="78" spans="3:21" ht="12.75"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</row>
    <row r="79" spans="3:21" ht="12.75"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</row>
    <row r="80" spans="3:21" ht="12.75"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</row>
    <row r="81" spans="3:21" ht="12.75"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</row>
    <row r="82" spans="3:21" ht="12.75"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</row>
    <row r="83" spans="3:21" ht="12.75"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</row>
    <row r="84" spans="3:21" ht="12.75"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</row>
    <row r="85" spans="3:21" ht="12.75"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</row>
    <row r="86" spans="3:21" ht="12.75"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</row>
    <row r="87" spans="3:21" ht="12.75"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</row>
    <row r="88" spans="3:21" ht="12.75"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</row>
    <row r="89" spans="3:21" ht="12.75"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</row>
    <row r="90" spans="3:21" ht="12.75"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</row>
    <row r="91" spans="3:21" ht="12.75"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</row>
    <row r="92" spans="3:21" ht="12.75"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</row>
    <row r="93" spans="3:21" ht="12.75"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</row>
    <row r="94" spans="3:21" ht="12.75"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</row>
    <row r="95" spans="3:21" ht="12.75"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</row>
    <row r="96" spans="3:21" ht="12.75"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</row>
    <row r="97" spans="3:21" ht="12.75"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</row>
    <row r="98" spans="3:21" ht="12.75"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</row>
    <row r="99" spans="3:21" ht="12.75"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</row>
    <row r="100" spans="3:21" ht="12.75"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</row>
    <row r="101" spans="3:21" ht="12.75"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</row>
    <row r="102" spans="3:21" ht="12.75"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</row>
    <row r="103" spans="3:21" ht="12.75"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</row>
    <row r="104" spans="3:21" ht="12.75"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</row>
    <row r="105" spans="3:21" ht="12.75"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</row>
    <row r="106" spans="3:21" ht="12.75"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</row>
    <row r="107" spans="3:21" ht="12.75"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</row>
    <row r="108" spans="3:21" ht="12.75"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</row>
    <row r="109" spans="3:21" ht="12.75"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</row>
    <row r="110" spans="3:21" ht="12.75"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</row>
    <row r="111" spans="3:21" ht="12.75"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</row>
    <row r="112" spans="3:21" ht="12.75"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</row>
    <row r="113" spans="3:21" ht="12.75"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</row>
    <row r="114" spans="3:21" ht="12.75"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</row>
  </sheetData>
  <mergeCells count="19">
    <mergeCell ref="D41:F41"/>
    <mergeCell ref="D28:F28"/>
    <mergeCell ref="D33:F33"/>
    <mergeCell ref="D34:F34"/>
    <mergeCell ref="D35:F35"/>
    <mergeCell ref="D36:F36"/>
    <mergeCell ref="D37:F37"/>
    <mergeCell ref="D38:F38"/>
    <mergeCell ref="D39:F39"/>
    <mergeCell ref="D40:F40"/>
    <mergeCell ref="A8:A9"/>
    <mergeCell ref="D8:F8"/>
    <mergeCell ref="D9:F9"/>
    <mergeCell ref="D27:F27"/>
    <mergeCell ref="A27:A28"/>
    <mergeCell ref="D29:F29"/>
    <mergeCell ref="D30:F30"/>
    <mergeCell ref="D31:F31"/>
    <mergeCell ref="D32:F32"/>
  </mergeCells>
  <printOptions/>
  <pageMargins left="0.5" right="0.5" top="0.5" bottom="0.5" header="0.5" footer="0.5"/>
  <pageSetup fitToHeight="1" fitToWidth="1" horizontalDpi="600" verticalDpi="600" orientation="landscape" scale="9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CF114"/>
  <sheetViews>
    <sheetView workbookViewId="0" topLeftCell="A1">
      <selection activeCell="M26" sqref="M26"/>
    </sheetView>
  </sheetViews>
  <sheetFormatPr defaultColWidth="9.140625" defaultRowHeight="12.75"/>
  <cols>
    <col min="1" max="2" width="6.8515625" style="0" customWidth="1"/>
    <col min="3" max="3" width="7.57421875" style="0" customWidth="1"/>
    <col min="4" max="4" width="3.7109375" style="0" customWidth="1"/>
    <col min="5" max="5" width="2.421875" style="0" customWidth="1"/>
    <col min="6" max="6" width="3.7109375" style="0" customWidth="1"/>
    <col min="7" max="7" width="15.421875" style="0" customWidth="1"/>
    <col min="8" max="8" width="6.00390625" style="0" hidden="1" customWidth="1"/>
    <col min="9" max="9" width="7.57421875" style="0" bestFit="1" customWidth="1"/>
    <col min="10" max="10" width="8.8515625" style="0" bestFit="1" customWidth="1"/>
    <col min="11" max="11" width="8.7109375" style="0" bestFit="1" customWidth="1"/>
    <col min="12" max="12" width="9.28125" style="0" bestFit="1" customWidth="1"/>
    <col min="13" max="13" width="7.140625" style="0" customWidth="1"/>
    <col min="14" max="14" width="6.00390625" style="0" bestFit="1" customWidth="1"/>
    <col min="15" max="15" width="6.28125" style="0" bestFit="1" customWidth="1"/>
    <col min="16" max="16" width="7.140625" style="0" bestFit="1" customWidth="1"/>
    <col min="17" max="17" width="7.57421875" style="0" bestFit="1" customWidth="1"/>
    <col min="18" max="18" width="6.00390625" style="0" bestFit="1" customWidth="1"/>
    <col min="19" max="19" width="5.28125" style="0" bestFit="1" customWidth="1"/>
    <col min="20" max="20" width="6.00390625" style="0" bestFit="1" customWidth="1"/>
  </cols>
  <sheetData>
    <row r="1" spans="1:84" ht="12.75">
      <c r="A1" s="15" t="s">
        <v>0</v>
      </c>
      <c r="B1" s="15"/>
      <c r="C1" s="1" t="s">
        <v>59</v>
      </c>
      <c r="D1" s="1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</row>
    <row r="2" spans="1:84" ht="12.75">
      <c r="A2" s="15" t="s">
        <v>24</v>
      </c>
      <c r="B2" s="15"/>
      <c r="C2" s="1"/>
      <c r="D2" s="16"/>
      <c r="E2" s="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</row>
    <row r="3" spans="1:84" ht="12.75">
      <c r="A3" s="15" t="s">
        <v>1</v>
      </c>
      <c r="B3" s="15"/>
      <c r="C3" s="1"/>
      <c r="D3" s="1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</row>
    <row r="4" spans="1:84" ht="12.75">
      <c r="A4" s="15" t="s">
        <v>2</v>
      </c>
      <c r="B4" s="15"/>
      <c r="C4" s="1"/>
      <c r="D4" s="16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</row>
    <row r="5" spans="1:84" ht="12.75">
      <c r="A5" s="15"/>
      <c r="B5" s="1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</row>
    <row r="6" spans="1:84" ht="12.75">
      <c r="A6" s="15" t="s">
        <v>3</v>
      </c>
      <c r="B6" s="15"/>
      <c r="C6" s="1"/>
      <c r="D6" s="1" t="s">
        <v>76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</row>
    <row r="7" spans="1:84" ht="12.75">
      <c r="A7" s="7"/>
      <c r="B7" s="7"/>
      <c r="C7" s="7"/>
      <c r="D7" s="18"/>
      <c r="E7" s="18"/>
      <c r="F7" s="18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</row>
    <row r="8" spans="1:84" ht="13.5">
      <c r="A8" s="78" t="s">
        <v>4</v>
      </c>
      <c r="B8" s="19" t="s">
        <v>28</v>
      </c>
      <c r="C8" s="20" t="s">
        <v>5</v>
      </c>
      <c r="D8" s="80" t="s">
        <v>10</v>
      </c>
      <c r="E8" s="80"/>
      <c r="F8" s="80"/>
      <c r="G8" s="20" t="s">
        <v>37</v>
      </c>
      <c r="H8" s="21"/>
      <c r="I8" s="21" t="s">
        <v>38</v>
      </c>
      <c r="J8" s="22" t="s">
        <v>11</v>
      </c>
      <c r="K8" s="23" t="s">
        <v>7</v>
      </c>
      <c r="L8" s="24" t="s">
        <v>9</v>
      </c>
      <c r="M8" s="21" t="s">
        <v>14</v>
      </c>
      <c r="N8" s="25" t="s">
        <v>39</v>
      </c>
      <c r="O8" s="25" t="s">
        <v>40</v>
      </c>
      <c r="P8" s="20" t="s">
        <v>41</v>
      </c>
      <c r="Q8" s="20" t="s">
        <v>42</v>
      </c>
      <c r="R8" s="21" t="s">
        <v>43</v>
      </c>
      <c r="S8" s="20" t="s">
        <v>18</v>
      </c>
      <c r="T8" s="20" t="s">
        <v>44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</row>
    <row r="9" spans="1:84" ht="15" thickBot="1">
      <c r="A9" s="79"/>
      <c r="B9" s="26" t="s">
        <v>29</v>
      </c>
      <c r="C9" s="27" t="s">
        <v>17</v>
      </c>
      <c r="D9" s="76" t="s">
        <v>8</v>
      </c>
      <c r="E9" s="76"/>
      <c r="F9" s="76"/>
      <c r="G9" s="27" t="s">
        <v>45</v>
      </c>
      <c r="H9" s="28"/>
      <c r="I9" s="29" t="s">
        <v>19</v>
      </c>
      <c r="J9" s="30" t="s">
        <v>46</v>
      </c>
      <c r="K9" s="31" t="s">
        <v>12</v>
      </c>
      <c r="L9" s="32" t="s">
        <v>46</v>
      </c>
      <c r="M9" s="28" t="s">
        <v>15</v>
      </c>
      <c r="N9" s="33" t="s">
        <v>16</v>
      </c>
      <c r="O9" s="33" t="s">
        <v>16</v>
      </c>
      <c r="P9" s="27" t="s">
        <v>16</v>
      </c>
      <c r="Q9" s="27" t="s">
        <v>16</v>
      </c>
      <c r="R9" s="28" t="s">
        <v>16</v>
      </c>
      <c r="S9" s="27" t="s">
        <v>6</v>
      </c>
      <c r="T9" s="27" t="s">
        <v>16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</row>
    <row r="10" spans="1:84" ht="13.5" thickTop="1">
      <c r="A10" s="65" t="s">
        <v>13</v>
      </c>
      <c r="B10" s="65" t="s">
        <v>13</v>
      </c>
      <c r="C10" s="65">
        <v>20</v>
      </c>
      <c r="D10" s="65">
        <v>14</v>
      </c>
      <c r="E10" s="65"/>
      <c r="F10" s="65">
        <v>24</v>
      </c>
      <c r="G10" s="65">
        <v>225</v>
      </c>
      <c r="H10" s="65"/>
      <c r="I10" s="65">
        <v>2</v>
      </c>
      <c r="J10" s="65">
        <v>30</v>
      </c>
      <c r="K10" s="66">
        <f aca="true" t="shared" si="0" ref="K10:K22">IF(G10*I10&gt;=400,IF(B10="Roof",0,IF(0.25+15/SQRT(G10*I10)&lt;0.4,0.4,0.25+15/SQRT(G10*I10))),0)</f>
        <v>0</v>
      </c>
      <c r="L10" s="67">
        <f aca="true" t="shared" si="1" ref="L10:L22">IF(K10&gt;0,J10*K10,J10)</f>
        <v>30</v>
      </c>
      <c r="M10" s="65">
        <v>5</v>
      </c>
      <c r="N10" s="65">
        <f aca="true" t="shared" si="2" ref="N10:N22">0.15*M10/12*G10</f>
        <v>14.0625</v>
      </c>
      <c r="O10" s="65"/>
      <c r="P10" s="65"/>
      <c r="Q10" s="65">
        <v>8</v>
      </c>
      <c r="R10" s="65">
        <f aca="true" t="shared" si="3" ref="R10:R22">0.15*D10*F10/144*C10</f>
        <v>7.000000000000001</v>
      </c>
      <c r="S10" s="65">
        <v>20</v>
      </c>
      <c r="T10" s="65">
        <f aca="true" t="shared" si="4" ref="T10:T22">S10*G10/1000</f>
        <v>4.5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</row>
    <row r="11" spans="1:84" ht="12.75">
      <c r="A11" s="6" t="s">
        <v>35</v>
      </c>
      <c r="B11" s="6" t="s">
        <v>36</v>
      </c>
      <c r="C11" s="6">
        <v>15.66</v>
      </c>
      <c r="D11" s="6">
        <v>14</v>
      </c>
      <c r="E11" s="6"/>
      <c r="F11" s="6">
        <v>24</v>
      </c>
      <c r="G11" s="8">
        <v>400</v>
      </c>
      <c r="H11" s="6"/>
      <c r="I11" s="6">
        <v>4</v>
      </c>
      <c r="J11" s="6">
        <v>150</v>
      </c>
      <c r="K11" s="9">
        <f t="shared" si="0"/>
        <v>0.625</v>
      </c>
      <c r="L11" s="10">
        <f t="shared" si="1"/>
        <v>93.75</v>
      </c>
      <c r="M11" s="6">
        <v>7</v>
      </c>
      <c r="N11" s="6">
        <f t="shared" si="2"/>
        <v>35</v>
      </c>
      <c r="O11" s="6"/>
      <c r="P11" s="6"/>
      <c r="Q11" s="6">
        <v>8</v>
      </c>
      <c r="R11" s="6">
        <f t="shared" si="3"/>
        <v>5.481000000000001</v>
      </c>
      <c r="S11" s="6">
        <v>20</v>
      </c>
      <c r="T11" s="6">
        <f t="shared" si="4"/>
        <v>8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</row>
    <row r="12" spans="1:84" ht="12.75">
      <c r="A12" s="6">
        <v>8</v>
      </c>
      <c r="B12" s="6" t="s">
        <v>36</v>
      </c>
      <c r="C12" s="6">
        <v>14.66</v>
      </c>
      <c r="D12" s="6">
        <v>14</v>
      </c>
      <c r="E12" s="6"/>
      <c r="F12" s="6">
        <v>24</v>
      </c>
      <c r="G12" s="8">
        <v>400</v>
      </c>
      <c r="H12" s="6"/>
      <c r="I12" s="6">
        <v>4</v>
      </c>
      <c r="J12" s="6">
        <v>100</v>
      </c>
      <c r="K12" s="9">
        <f t="shared" si="0"/>
        <v>0.625</v>
      </c>
      <c r="L12" s="10">
        <f t="shared" si="1"/>
        <v>62.5</v>
      </c>
      <c r="M12" s="6">
        <v>7</v>
      </c>
      <c r="N12" s="6">
        <f t="shared" si="2"/>
        <v>35</v>
      </c>
      <c r="O12" s="6"/>
      <c r="P12" s="6"/>
      <c r="Q12" s="6">
        <v>8</v>
      </c>
      <c r="R12" s="6">
        <f t="shared" si="3"/>
        <v>5.131</v>
      </c>
      <c r="S12" s="6">
        <v>20</v>
      </c>
      <c r="T12" s="6">
        <f t="shared" si="4"/>
        <v>8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</row>
    <row r="13" spans="1:84" ht="12.75">
      <c r="A13" s="6">
        <v>7</v>
      </c>
      <c r="B13" s="6" t="s">
        <v>36</v>
      </c>
      <c r="C13" s="6">
        <v>14</v>
      </c>
      <c r="D13" s="6">
        <v>14</v>
      </c>
      <c r="E13" s="6"/>
      <c r="F13" s="6">
        <v>24</v>
      </c>
      <c r="G13" s="8">
        <v>400</v>
      </c>
      <c r="H13" s="6"/>
      <c r="I13" s="6">
        <v>4</v>
      </c>
      <c r="J13" s="6">
        <v>100</v>
      </c>
      <c r="K13" s="9">
        <f t="shared" si="0"/>
        <v>0.625</v>
      </c>
      <c r="L13" s="10">
        <f t="shared" si="1"/>
        <v>62.5</v>
      </c>
      <c r="M13" s="6">
        <v>7</v>
      </c>
      <c r="N13" s="6">
        <f t="shared" si="2"/>
        <v>35</v>
      </c>
      <c r="O13" s="6"/>
      <c r="P13" s="6"/>
      <c r="Q13" s="6">
        <v>8</v>
      </c>
      <c r="R13" s="6">
        <f t="shared" si="3"/>
        <v>4.9</v>
      </c>
      <c r="S13" s="6">
        <v>20</v>
      </c>
      <c r="T13" s="6">
        <f t="shared" si="4"/>
        <v>8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</row>
    <row r="14" spans="1:84" ht="12.75">
      <c r="A14" s="6">
        <v>6</v>
      </c>
      <c r="B14" s="6" t="s">
        <v>36</v>
      </c>
      <c r="C14" s="6">
        <v>14</v>
      </c>
      <c r="D14" s="6">
        <v>14</v>
      </c>
      <c r="E14" s="6"/>
      <c r="F14" s="6">
        <v>24</v>
      </c>
      <c r="G14" s="8">
        <v>400</v>
      </c>
      <c r="H14" s="6"/>
      <c r="I14" s="6">
        <v>4</v>
      </c>
      <c r="J14" s="6">
        <v>100</v>
      </c>
      <c r="K14" s="9">
        <f t="shared" si="0"/>
        <v>0.625</v>
      </c>
      <c r="L14" s="10">
        <f t="shared" si="1"/>
        <v>62.5</v>
      </c>
      <c r="M14" s="6">
        <v>7</v>
      </c>
      <c r="N14" s="6">
        <f t="shared" si="2"/>
        <v>35</v>
      </c>
      <c r="O14" s="6"/>
      <c r="P14" s="6"/>
      <c r="Q14" s="6">
        <v>8</v>
      </c>
      <c r="R14" s="6">
        <f t="shared" si="3"/>
        <v>4.9</v>
      </c>
      <c r="S14" s="6">
        <v>20</v>
      </c>
      <c r="T14" s="6">
        <f t="shared" si="4"/>
        <v>8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</row>
    <row r="15" spans="1:84" ht="12.75">
      <c r="A15" s="6">
        <v>5</v>
      </c>
      <c r="B15" s="6" t="s">
        <v>36</v>
      </c>
      <c r="C15" s="6">
        <v>14</v>
      </c>
      <c r="D15" s="6">
        <v>14</v>
      </c>
      <c r="E15" s="6"/>
      <c r="F15" s="6">
        <v>24</v>
      </c>
      <c r="G15" s="8">
        <v>400</v>
      </c>
      <c r="H15" s="6"/>
      <c r="I15" s="6">
        <v>4</v>
      </c>
      <c r="J15" s="6">
        <v>100</v>
      </c>
      <c r="K15" s="9">
        <f t="shared" si="0"/>
        <v>0.625</v>
      </c>
      <c r="L15" s="10">
        <f t="shared" si="1"/>
        <v>62.5</v>
      </c>
      <c r="M15" s="6">
        <v>7</v>
      </c>
      <c r="N15" s="6">
        <f t="shared" si="2"/>
        <v>35</v>
      </c>
      <c r="O15" s="6"/>
      <c r="P15" s="6"/>
      <c r="Q15" s="6">
        <v>8</v>
      </c>
      <c r="R15" s="6">
        <f t="shared" si="3"/>
        <v>4.9</v>
      </c>
      <c r="S15" s="6">
        <v>20</v>
      </c>
      <c r="T15" s="6">
        <f t="shared" si="4"/>
        <v>8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</row>
    <row r="16" spans="1:84" ht="12.75">
      <c r="A16" s="6">
        <v>4</v>
      </c>
      <c r="B16" s="6" t="s">
        <v>36</v>
      </c>
      <c r="C16" s="6">
        <v>14</v>
      </c>
      <c r="D16" s="6">
        <v>14</v>
      </c>
      <c r="E16" s="6"/>
      <c r="F16" s="6">
        <v>24</v>
      </c>
      <c r="G16" s="8">
        <v>400</v>
      </c>
      <c r="H16" s="6"/>
      <c r="I16" s="6">
        <v>4</v>
      </c>
      <c r="J16" s="6">
        <v>100</v>
      </c>
      <c r="K16" s="9">
        <f t="shared" si="0"/>
        <v>0.625</v>
      </c>
      <c r="L16" s="10">
        <f t="shared" si="1"/>
        <v>62.5</v>
      </c>
      <c r="M16" s="6">
        <v>7</v>
      </c>
      <c r="N16" s="6">
        <f t="shared" si="2"/>
        <v>35</v>
      </c>
      <c r="O16" s="6"/>
      <c r="P16" s="6"/>
      <c r="Q16" s="6">
        <v>8</v>
      </c>
      <c r="R16" s="6">
        <f t="shared" si="3"/>
        <v>4.9</v>
      </c>
      <c r="S16" s="6">
        <v>20</v>
      </c>
      <c r="T16" s="6">
        <f t="shared" si="4"/>
        <v>8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</row>
    <row r="17" spans="1:84" ht="12.75">
      <c r="A17" s="6">
        <v>3</v>
      </c>
      <c r="B17" s="6" t="s">
        <v>36</v>
      </c>
      <c r="C17" s="6">
        <v>14</v>
      </c>
      <c r="D17" s="6">
        <v>14</v>
      </c>
      <c r="E17" s="6"/>
      <c r="F17" s="6">
        <v>24</v>
      </c>
      <c r="G17" s="8">
        <v>400</v>
      </c>
      <c r="H17" s="6"/>
      <c r="I17" s="6">
        <v>4</v>
      </c>
      <c r="J17" s="6">
        <v>100</v>
      </c>
      <c r="K17" s="9">
        <f t="shared" si="0"/>
        <v>0.625</v>
      </c>
      <c r="L17" s="10">
        <f t="shared" si="1"/>
        <v>62.5</v>
      </c>
      <c r="M17" s="6">
        <v>8</v>
      </c>
      <c r="N17" s="6">
        <f t="shared" si="2"/>
        <v>40</v>
      </c>
      <c r="O17" s="6"/>
      <c r="P17" s="6"/>
      <c r="Q17" s="6">
        <v>8</v>
      </c>
      <c r="R17" s="6">
        <f t="shared" si="3"/>
        <v>4.9</v>
      </c>
      <c r="S17" s="6">
        <v>20</v>
      </c>
      <c r="T17" s="6">
        <f t="shared" si="4"/>
        <v>8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</row>
    <row r="18" spans="1:84" ht="12.75">
      <c r="A18" s="6">
        <v>2</v>
      </c>
      <c r="B18" s="6" t="s">
        <v>36</v>
      </c>
      <c r="C18" s="6">
        <v>14</v>
      </c>
      <c r="D18" s="6">
        <v>14</v>
      </c>
      <c r="E18" s="6"/>
      <c r="F18" s="6">
        <v>24</v>
      </c>
      <c r="G18" s="8">
        <v>400</v>
      </c>
      <c r="H18" s="6"/>
      <c r="I18" s="6">
        <v>4</v>
      </c>
      <c r="J18" s="6">
        <v>100</v>
      </c>
      <c r="K18" s="9">
        <f t="shared" si="0"/>
        <v>0.625</v>
      </c>
      <c r="L18" s="10">
        <f t="shared" si="1"/>
        <v>62.5</v>
      </c>
      <c r="M18" s="6">
        <v>8</v>
      </c>
      <c r="N18" s="6">
        <f t="shared" si="2"/>
        <v>40</v>
      </c>
      <c r="O18" s="6"/>
      <c r="P18" s="6"/>
      <c r="Q18" s="6">
        <v>8</v>
      </c>
      <c r="R18" s="6">
        <f t="shared" si="3"/>
        <v>4.9</v>
      </c>
      <c r="S18" s="6">
        <v>20</v>
      </c>
      <c r="T18" s="6">
        <f t="shared" si="4"/>
        <v>8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</row>
    <row r="19" spans="1:84" ht="12.75">
      <c r="A19" s="6">
        <v>1</v>
      </c>
      <c r="B19" s="6" t="s">
        <v>36</v>
      </c>
      <c r="C19" s="6">
        <v>20</v>
      </c>
      <c r="D19" s="6">
        <v>14</v>
      </c>
      <c r="E19" s="6"/>
      <c r="F19" s="6">
        <v>24</v>
      </c>
      <c r="G19" s="6">
        <v>280</v>
      </c>
      <c r="H19" s="6"/>
      <c r="I19" s="6">
        <v>4</v>
      </c>
      <c r="J19" s="6">
        <v>100</v>
      </c>
      <c r="K19" s="9">
        <f t="shared" si="0"/>
        <v>0.6982107285003976</v>
      </c>
      <c r="L19" s="10">
        <f t="shared" si="1"/>
        <v>69.82107285003976</v>
      </c>
      <c r="M19" s="6">
        <v>8</v>
      </c>
      <c r="N19" s="6">
        <f t="shared" si="2"/>
        <v>27.999999999999996</v>
      </c>
      <c r="O19" s="6"/>
      <c r="P19" s="6"/>
      <c r="Q19" s="6">
        <v>8</v>
      </c>
      <c r="R19" s="6">
        <f t="shared" si="3"/>
        <v>7.000000000000001</v>
      </c>
      <c r="S19" s="6">
        <v>20</v>
      </c>
      <c r="T19" s="6">
        <f t="shared" si="4"/>
        <v>5.6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</row>
    <row r="20" spans="1:84" ht="12.75">
      <c r="A20" s="62" t="s">
        <v>56</v>
      </c>
      <c r="B20" s="62" t="s">
        <v>36</v>
      </c>
      <c r="C20" s="62">
        <v>0</v>
      </c>
      <c r="D20" s="62">
        <v>0</v>
      </c>
      <c r="E20" s="62"/>
      <c r="F20" s="62">
        <v>0</v>
      </c>
      <c r="G20" s="62">
        <v>0</v>
      </c>
      <c r="H20" s="62"/>
      <c r="I20" s="62">
        <v>0</v>
      </c>
      <c r="J20" s="62">
        <v>0</v>
      </c>
      <c r="K20" s="63">
        <f t="shared" si="0"/>
        <v>0</v>
      </c>
      <c r="L20" s="64">
        <f t="shared" si="1"/>
        <v>0</v>
      </c>
      <c r="M20" s="62">
        <v>0</v>
      </c>
      <c r="N20" s="62">
        <f t="shared" si="2"/>
        <v>0</v>
      </c>
      <c r="O20" s="62"/>
      <c r="P20" s="62"/>
      <c r="Q20" s="62">
        <v>0</v>
      </c>
      <c r="R20" s="62">
        <f t="shared" si="3"/>
        <v>0</v>
      </c>
      <c r="S20" s="62">
        <v>0</v>
      </c>
      <c r="T20" s="62">
        <f t="shared" si="4"/>
        <v>0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</row>
    <row r="21" spans="1:84" ht="12.75">
      <c r="A21" s="8" t="s">
        <v>57</v>
      </c>
      <c r="B21" s="8" t="s">
        <v>36</v>
      </c>
      <c r="C21" s="8">
        <v>10.5</v>
      </c>
      <c r="D21" s="8">
        <v>14</v>
      </c>
      <c r="E21" s="8"/>
      <c r="F21" s="8">
        <v>24</v>
      </c>
      <c r="G21" s="8">
        <v>280</v>
      </c>
      <c r="H21" s="8"/>
      <c r="I21" s="8">
        <v>4</v>
      </c>
      <c r="J21" s="8">
        <v>40</v>
      </c>
      <c r="K21" s="55">
        <f t="shared" si="0"/>
        <v>0.6982107285003976</v>
      </c>
      <c r="L21" s="56">
        <f t="shared" si="1"/>
        <v>27.9284291400159</v>
      </c>
      <c r="M21" s="8">
        <v>5</v>
      </c>
      <c r="N21" s="8">
        <f t="shared" si="2"/>
        <v>17.5</v>
      </c>
      <c r="O21" s="8"/>
      <c r="P21" s="8"/>
      <c r="Q21" s="8">
        <v>0</v>
      </c>
      <c r="R21" s="8">
        <f t="shared" si="3"/>
        <v>3.6750000000000003</v>
      </c>
      <c r="S21" s="8">
        <v>20</v>
      </c>
      <c r="T21" s="8">
        <f t="shared" si="4"/>
        <v>5.6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</row>
    <row r="22" spans="1:84" ht="12.75">
      <c r="A22" s="8" t="s">
        <v>58</v>
      </c>
      <c r="B22" s="8" t="s">
        <v>36</v>
      </c>
      <c r="C22" s="8">
        <v>10</v>
      </c>
      <c r="D22" s="8">
        <v>14</v>
      </c>
      <c r="E22" s="8"/>
      <c r="F22" s="8">
        <v>24</v>
      </c>
      <c r="G22" s="8">
        <v>280</v>
      </c>
      <c r="H22" s="8"/>
      <c r="I22" s="8">
        <v>4</v>
      </c>
      <c r="J22" s="8">
        <v>40</v>
      </c>
      <c r="K22" s="55">
        <f t="shared" si="0"/>
        <v>0.6982107285003976</v>
      </c>
      <c r="L22" s="56">
        <f t="shared" si="1"/>
        <v>27.9284291400159</v>
      </c>
      <c r="M22" s="8">
        <v>5</v>
      </c>
      <c r="N22" s="8">
        <f t="shared" si="2"/>
        <v>17.5</v>
      </c>
      <c r="O22" s="8"/>
      <c r="P22" s="8"/>
      <c r="Q22" s="8">
        <v>0</v>
      </c>
      <c r="R22" s="8">
        <f t="shared" si="3"/>
        <v>3.5000000000000004</v>
      </c>
      <c r="S22" s="8">
        <v>20</v>
      </c>
      <c r="T22" s="8">
        <f t="shared" si="4"/>
        <v>5.6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</row>
    <row r="23" spans="1:84" ht="12.7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</row>
    <row r="24" spans="21:84" ht="12.75"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</row>
    <row r="25" spans="21:84" ht="12.75"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</row>
    <row r="26" spans="21:84" ht="12.75"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</row>
    <row r="27" spans="1:84" ht="13.5">
      <c r="A27" s="84" t="s">
        <v>4</v>
      </c>
      <c r="B27" s="21" t="s">
        <v>47</v>
      </c>
      <c r="C27" s="35" t="s">
        <v>48</v>
      </c>
      <c r="D27" s="81" t="s">
        <v>49</v>
      </c>
      <c r="E27" s="82"/>
      <c r="F27" s="83"/>
      <c r="G27" s="38" t="s">
        <v>50</v>
      </c>
      <c r="H27" s="36"/>
      <c r="I27" s="37" t="s">
        <v>51</v>
      </c>
      <c r="J27" s="39" t="s">
        <v>52</v>
      </c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</row>
    <row r="28" spans="1:84" ht="13.5" thickBot="1">
      <c r="A28" s="85"/>
      <c r="B28" s="28" t="s">
        <v>16</v>
      </c>
      <c r="C28" s="41" t="s">
        <v>16</v>
      </c>
      <c r="D28" s="75" t="s">
        <v>16</v>
      </c>
      <c r="E28" s="76"/>
      <c r="F28" s="77"/>
      <c r="G28" s="43" t="s">
        <v>16</v>
      </c>
      <c r="H28" s="28"/>
      <c r="I28" s="42" t="s">
        <v>16</v>
      </c>
      <c r="J28" s="27" t="s">
        <v>16</v>
      </c>
      <c r="K28" s="58"/>
      <c r="L28" s="45" t="s">
        <v>53</v>
      </c>
      <c r="M28" s="2"/>
      <c r="N28" s="2"/>
      <c r="O28" s="2"/>
      <c r="P28" s="2"/>
      <c r="Q28" s="58"/>
      <c r="R28" s="2"/>
      <c r="S28" s="2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</row>
    <row r="29" spans="1:84" ht="13.5" thickTop="1">
      <c r="A29" s="5" t="s">
        <v>13</v>
      </c>
      <c r="B29" s="51">
        <f aca="true" t="shared" si="5" ref="B29:B41">L10*G10/1000</f>
        <v>6.75</v>
      </c>
      <c r="C29" s="52">
        <f aca="true" t="shared" si="6" ref="C29:C41">(N10+O10+P10+Q10+R10+T10)</f>
        <v>33.5625</v>
      </c>
      <c r="D29" s="86">
        <f>B29</f>
        <v>6.75</v>
      </c>
      <c r="E29" s="87"/>
      <c r="F29" s="87"/>
      <c r="G29" s="52">
        <f>C29</f>
        <v>33.5625</v>
      </c>
      <c r="H29" s="54"/>
      <c r="I29" s="69">
        <f aca="true" t="shared" si="7" ref="I29:I41">D29+G29</f>
        <v>40.3125</v>
      </c>
      <c r="J29" s="70">
        <f aca="true" t="shared" si="8" ref="J29:J41">1.2*G29+1.6*D29</f>
        <v>51.075</v>
      </c>
      <c r="K29" s="58"/>
      <c r="L29" s="45" t="s">
        <v>21</v>
      </c>
      <c r="M29" s="3"/>
      <c r="N29" s="3"/>
      <c r="O29" s="3"/>
      <c r="P29" s="45">
        <v>4</v>
      </c>
      <c r="Q29" s="58"/>
      <c r="R29" s="3"/>
      <c r="S29" s="3"/>
      <c r="T29" s="4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</row>
    <row r="30" spans="1:84" ht="12.75">
      <c r="A30" s="6" t="s">
        <v>35</v>
      </c>
      <c r="B30" s="9">
        <f t="shared" si="5"/>
        <v>37.5</v>
      </c>
      <c r="C30" s="11">
        <f t="shared" si="6"/>
        <v>56.481</v>
      </c>
      <c r="D30" s="72">
        <f aca="true" t="shared" si="9" ref="D30:D41">D29+B30</f>
        <v>44.25</v>
      </c>
      <c r="E30" s="73"/>
      <c r="F30" s="74"/>
      <c r="G30" s="11">
        <f aca="true" t="shared" si="10" ref="G30:G41">G29+C30</f>
        <v>90.0435</v>
      </c>
      <c r="H30" s="13"/>
      <c r="I30" s="68">
        <f t="shared" si="7"/>
        <v>134.2935</v>
      </c>
      <c r="J30" s="71">
        <f t="shared" si="8"/>
        <v>178.85219999999998</v>
      </c>
      <c r="K30" s="58"/>
      <c r="L30" s="45" t="s">
        <v>22</v>
      </c>
      <c r="M30" s="3"/>
      <c r="N30" s="3"/>
      <c r="O30" s="3"/>
      <c r="P30" s="45">
        <v>4</v>
      </c>
      <c r="Q30" s="58"/>
      <c r="R30" s="45"/>
      <c r="S30" s="3"/>
      <c r="T30" s="4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</row>
    <row r="31" spans="1:84" ht="12.75">
      <c r="A31" s="6">
        <v>9</v>
      </c>
      <c r="B31" s="9">
        <f t="shared" si="5"/>
        <v>25</v>
      </c>
      <c r="C31" s="11">
        <f t="shared" si="6"/>
        <v>56.131</v>
      </c>
      <c r="D31" s="72">
        <f t="shared" si="9"/>
        <v>69.25</v>
      </c>
      <c r="E31" s="73"/>
      <c r="F31" s="74"/>
      <c r="G31" s="11">
        <f t="shared" si="10"/>
        <v>146.1745</v>
      </c>
      <c r="H31" s="13"/>
      <c r="I31" s="68">
        <f t="shared" si="7"/>
        <v>215.4245</v>
      </c>
      <c r="J31" s="71">
        <f t="shared" si="8"/>
        <v>286.20939999999996</v>
      </c>
      <c r="K31" s="58"/>
      <c r="L31" s="45" t="s">
        <v>23</v>
      </c>
      <c r="M31" s="3"/>
      <c r="N31" s="3"/>
      <c r="O31" s="3"/>
      <c r="P31" s="45">
        <v>3</v>
      </c>
      <c r="Q31" s="58"/>
      <c r="R31" s="45"/>
      <c r="S31" s="3"/>
      <c r="T31" s="4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</row>
    <row r="32" spans="1:84" ht="12.75">
      <c r="A32" s="6">
        <f aca="true" t="shared" si="11" ref="A32:A40">A13</f>
        <v>7</v>
      </c>
      <c r="B32" s="9">
        <f t="shared" si="5"/>
        <v>25</v>
      </c>
      <c r="C32" s="11">
        <f t="shared" si="6"/>
        <v>55.9</v>
      </c>
      <c r="D32" s="72">
        <f t="shared" si="9"/>
        <v>94.25</v>
      </c>
      <c r="E32" s="73"/>
      <c r="F32" s="74"/>
      <c r="G32" s="11">
        <f t="shared" si="10"/>
        <v>202.0745</v>
      </c>
      <c r="H32" s="13"/>
      <c r="I32" s="68">
        <f t="shared" si="7"/>
        <v>296.3245</v>
      </c>
      <c r="J32" s="71">
        <f t="shared" si="8"/>
        <v>393.2894</v>
      </c>
      <c r="K32" s="58"/>
      <c r="L32" s="45" t="s">
        <v>20</v>
      </c>
      <c r="M32" s="3"/>
      <c r="N32" s="3"/>
      <c r="O32" s="3"/>
      <c r="P32" s="45">
        <v>2</v>
      </c>
      <c r="Q32" s="58"/>
      <c r="R32" s="45"/>
      <c r="S32" s="3"/>
      <c r="T32" s="4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</row>
    <row r="33" spans="1:84" ht="12.75">
      <c r="A33" s="6">
        <f t="shared" si="11"/>
        <v>6</v>
      </c>
      <c r="B33" s="9">
        <f t="shared" si="5"/>
        <v>25</v>
      </c>
      <c r="C33" s="11">
        <f t="shared" si="6"/>
        <v>55.9</v>
      </c>
      <c r="D33" s="72">
        <f t="shared" si="9"/>
        <v>119.25</v>
      </c>
      <c r="E33" s="73"/>
      <c r="F33" s="74"/>
      <c r="G33" s="11">
        <f t="shared" si="10"/>
        <v>257.9745</v>
      </c>
      <c r="H33" s="13"/>
      <c r="I33" s="68">
        <f t="shared" si="7"/>
        <v>377.2245</v>
      </c>
      <c r="J33" s="71">
        <f t="shared" si="8"/>
        <v>500.3694</v>
      </c>
      <c r="K33" s="58"/>
      <c r="L33" s="45"/>
      <c r="M33" s="3"/>
      <c r="N33" s="3"/>
      <c r="O33" s="3"/>
      <c r="P33" s="3"/>
      <c r="Q33" s="58"/>
      <c r="R33" s="45"/>
      <c r="S33" s="3"/>
      <c r="T33" s="4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</row>
    <row r="34" spans="1:84" ht="12.75">
      <c r="A34" s="6">
        <f t="shared" si="11"/>
        <v>5</v>
      </c>
      <c r="B34" s="9">
        <f t="shared" si="5"/>
        <v>25</v>
      </c>
      <c r="C34" s="11">
        <f t="shared" si="6"/>
        <v>55.9</v>
      </c>
      <c r="D34" s="72">
        <f t="shared" si="9"/>
        <v>144.25</v>
      </c>
      <c r="E34" s="73"/>
      <c r="F34" s="74"/>
      <c r="G34" s="11">
        <f t="shared" si="10"/>
        <v>313.87449999999995</v>
      </c>
      <c r="H34" s="13"/>
      <c r="I34" s="68">
        <f t="shared" si="7"/>
        <v>458.12449999999995</v>
      </c>
      <c r="J34" s="71">
        <f t="shared" si="8"/>
        <v>607.4494</v>
      </c>
      <c r="K34" s="58"/>
      <c r="L34" s="45" t="s">
        <v>30</v>
      </c>
      <c r="M34" s="3"/>
      <c r="N34" s="3"/>
      <c r="O34" s="3"/>
      <c r="P34" s="3"/>
      <c r="Q34" s="58"/>
      <c r="R34" s="45"/>
      <c r="S34" s="3"/>
      <c r="T34" s="4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</row>
    <row r="35" spans="1:84" ht="12.75">
      <c r="A35" s="6">
        <f t="shared" si="11"/>
        <v>4</v>
      </c>
      <c r="B35" s="9">
        <f t="shared" si="5"/>
        <v>25</v>
      </c>
      <c r="C35" s="11">
        <f t="shared" si="6"/>
        <v>55.9</v>
      </c>
      <c r="D35" s="72">
        <f t="shared" si="9"/>
        <v>169.25</v>
      </c>
      <c r="E35" s="73"/>
      <c r="F35" s="74"/>
      <c r="G35" s="11">
        <f t="shared" si="10"/>
        <v>369.77449999999993</v>
      </c>
      <c r="H35" s="13"/>
      <c r="I35" s="68">
        <f t="shared" si="7"/>
        <v>539.0245</v>
      </c>
      <c r="J35" s="71">
        <f t="shared" si="8"/>
        <v>714.5293999999999</v>
      </c>
      <c r="K35" s="58"/>
      <c r="L35" s="45" t="s">
        <v>54</v>
      </c>
      <c r="M35" s="3"/>
      <c r="N35" s="3"/>
      <c r="O35" s="3"/>
      <c r="P35" s="3"/>
      <c r="Q35" s="58"/>
      <c r="R35" s="3"/>
      <c r="S35" s="3"/>
      <c r="T35" s="4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</row>
    <row r="36" spans="1:84" ht="12.75">
      <c r="A36" s="6">
        <f t="shared" si="11"/>
        <v>3</v>
      </c>
      <c r="B36" s="9">
        <f t="shared" si="5"/>
        <v>25</v>
      </c>
      <c r="C36" s="11">
        <f t="shared" si="6"/>
        <v>60.9</v>
      </c>
      <c r="D36" s="72">
        <f t="shared" si="9"/>
        <v>194.25</v>
      </c>
      <c r="E36" s="73"/>
      <c r="F36" s="74"/>
      <c r="G36" s="11">
        <f t="shared" si="10"/>
        <v>430.6744999999999</v>
      </c>
      <c r="H36" s="13"/>
      <c r="I36" s="68">
        <f t="shared" si="7"/>
        <v>624.9244999999999</v>
      </c>
      <c r="J36" s="71">
        <f t="shared" si="8"/>
        <v>827.6093999999998</v>
      </c>
      <c r="K36" s="58"/>
      <c r="L36" s="45" t="s">
        <v>31</v>
      </c>
      <c r="M36" s="3"/>
      <c r="N36" s="3"/>
      <c r="O36" s="3"/>
      <c r="P36" s="3"/>
      <c r="Q36" s="58"/>
      <c r="R36" s="3"/>
      <c r="S36" s="3"/>
      <c r="T36" s="4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</row>
    <row r="37" spans="1:84" ht="12.75">
      <c r="A37" s="6">
        <f t="shared" si="11"/>
        <v>2</v>
      </c>
      <c r="B37" s="9">
        <f t="shared" si="5"/>
        <v>25</v>
      </c>
      <c r="C37" s="11">
        <f t="shared" si="6"/>
        <v>60.9</v>
      </c>
      <c r="D37" s="72">
        <f t="shared" si="9"/>
        <v>219.25</v>
      </c>
      <c r="E37" s="73"/>
      <c r="F37" s="74"/>
      <c r="G37" s="11">
        <f t="shared" si="10"/>
        <v>491.5744999999999</v>
      </c>
      <c r="H37" s="13"/>
      <c r="I37" s="68">
        <f t="shared" si="7"/>
        <v>710.8245</v>
      </c>
      <c r="J37" s="71">
        <f t="shared" si="8"/>
        <v>940.6893999999998</v>
      </c>
      <c r="K37" s="58"/>
      <c r="L37" s="45" t="s">
        <v>32</v>
      </c>
      <c r="M37" s="3"/>
      <c r="N37" s="3"/>
      <c r="O37" s="3"/>
      <c r="P37" s="3"/>
      <c r="Q37" s="58"/>
      <c r="R37" s="3"/>
      <c r="S37" s="3"/>
      <c r="T37" s="4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</row>
    <row r="38" spans="1:84" ht="12.75">
      <c r="A38" s="6">
        <f t="shared" si="11"/>
        <v>1</v>
      </c>
      <c r="B38" s="9">
        <f t="shared" si="5"/>
        <v>19.54990039801113</v>
      </c>
      <c r="C38" s="11">
        <f t="shared" si="6"/>
        <v>48.6</v>
      </c>
      <c r="D38" s="72">
        <f t="shared" si="9"/>
        <v>238.79990039801112</v>
      </c>
      <c r="E38" s="73"/>
      <c r="F38" s="74"/>
      <c r="G38" s="11">
        <f t="shared" si="10"/>
        <v>540.1744999999999</v>
      </c>
      <c r="H38" s="13"/>
      <c r="I38" s="68">
        <f t="shared" si="7"/>
        <v>778.974400398011</v>
      </c>
      <c r="J38" s="71">
        <f t="shared" si="8"/>
        <v>1030.2892406368178</v>
      </c>
      <c r="K38" s="58"/>
      <c r="L38" s="45" t="s">
        <v>33</v>
      </c>
      <c r="M38" s="3"/>
      <c r="N38" s="3"/>
      <c r="O38" s="3"/>
      <c r="P38" s="3"/>
      <c r="Q38" s="58"/>
      <c r="R38" s="3"/>
      <c r="S38" s="3"/>
      <c r="T38" s="4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</row>
    <row r="39" spans="1:84" ht="12.75">
      <c r="A39" s="6" t="str">
        <f t="shared" si="11"/>
        <v>P-2</v>
      </c>
      <c r="B39" s="9">
        <f t="shared" si="5"/>
        <v>0</v>
      </c>
      <c r="C39" s="11">
        <f t="shared" si="6"/>
        <v>0</v>
      </c>
      <c r="D39" s="72">
        <f t="shared" si="9"/>
        <v>238.79990039801112</v>
      </c>
      <c r="E39" s="73"/>
      <c r="F39" s="74"/>
      <c r="G39" s="11">
        <f t="shared" si="10"/>
        <v>540.1744999999999</v>
      </c>
      <c r="H39" s="13"/>
      <c r="I39" s="68">
        <f t="shared" si="7"/>
        <v>778.974400398011</v>
      </c>
      <c r="J39" s="71">
        <f t="shared" si="8"/>
        <v>1030.2892406368178</v>
      </c>
      <c r="K39" s="58"/>
      <c r="L39" s="45" t="s">
        <v>34</v>
      </c>
      <c r="M39" s="58"/>
      <c r="N39" s="58"/>
      <c r="O39" s="58"/>
      <c r="P39" s="58"/>
      <c r="Q39" s="58"/>
      <c r="R39" s="3"/>
      <c r="S39" s="3"/>
      <c r="T39" s="4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</row>
    <row r="40" spans="1:84" ht="12.75">
      <c r="A40" s="6" t="str">
        <f t="shared" si="11"/>
        <v>P-3</v>
      </c>
      <c r="B40" s="9">
        <f t="shared" si="5"/>
        <v>7.819960159204452</v>
      </c>
      <c r="C40" s="11">
        <f t="shared" si="6"/>
        <v>26.775</v>
      </c>
      <c r="D40" s="72">
        <f t="shared" si="9"/>
        <v>246.61986055721556</v>
      </c>
      <c r="E40" s="73"/>
      <c r="F40" s="74"/>
      <c r="G40" s="11">
        <f t="shared" si="10"/>
        <v>566.9494999999998</v>
      </c>
      <c r="H40" s="14"/>
      <c r="I40" s="68">
        <f t="shared" si="7"/>
        <v>813.5693605572154</v>
      </c>
      <c r="J40" s="71">
        <f t="shared" si="8"/>
        <v>1074.9311768915445</v>
      </c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</row>
    <row r="41" spans="1:84" ht="12.75">
      <c r="A41" s="57" t="s">
        <v>58</v>
      </c>
      <c r="B41" s="9">
        <f t="shared" si="5"/>
        <v>7.819960159204452</v>
      </c>
      <c r="C41" s="11">
        <f t="shared" si="6"/>
        <v>26.6</v>
      </c>
      <c r="D41" s="72">
        <f t="shared" si="9"/>
        <v>254.43982071642</v>
      </c>
      <c r="E41" s="73"/>
      <c r="F41" s="74"/>
      <c r="G41" s="11">
        <f t="shared" si="10"/>
        <v>593.5494999999999</v>
      </c>
      <c r="H41" s="58"/>
      <c r="I41" s="68">
        <f t="shared" si="7"/>
        <v>847.9893207164198</v>
      </c>
      <c r="J41" s="71">
        <f t="shared" si="8"/>
        <v>1119.3631131462719</v>
      </c>
      <c r="K41" s="2"/>
      <c r="L41" s="2"/>
      <c r="M41" s="2"/>
      <c r="N41" s="46"/>
      <c r="O41" s="58"/>
      <c r="P41" s="58"/>
      <c r="Q41" s="58"/>
      <c r="R41" s="58"/>
      <c r="S41" s="58"/>
      <c r="T41" s="58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</row>
    <row r="42" spans="1:84" ht="12.7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</row>
    <row r="43" spans="14:84" ht="12.75">
      <c r="N43" s="58"/>
      <c r="O43" s="58"/>
      <c r="P43" s="58"/>
      <c r="Q43" s="58"/>
      <c r="R43" s="58"/>
      <c r="S43" s="58"/>
      <c r="T43" s="58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</row>
    <row r="44" spans="14:84" ht="12.75">
      <c r="N44" s="58"/>
      <c r="O44" s="58"/>
      <c r="P44" s="58"/>
      <c r="Q44" s="58"/>
      <c r="R44" s="58"/>
      <c r="S44" s="58"/>
      <c r="T44" s="58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</row>
    <row r="45" spans="1:84" ht="12.75">
      <c r="A45" s="47" t="s">
        <v>25</v>
      </c>
      <c r="B45" s="47"/>
      <c r="C45" s="2"/>
      <c r="D45" s="2"/>
      <c r="E45" s="2"/>
      <c r="F45" s="2"/>
      <c r="G45" s="2"/>
      <c r="H45" s="2"/>
      <c r="I45" s="2"/>
      <c r="J45" s="2"/>
      <c r="K45" s="2"/>
      <c r="L45" s="2"/>
      <c r="M45" s="58"/>
      <c r="N45" s="58"/>
      <c r="O45" s="58"/>
      <c r="P45" s="58"/>
      <c r="Q45" s="58"/>
      <c r="R45" s="58"/>
      <c r="S45" s="58"/>
      <c r="T45" s="58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</row>
    <row r="46" spans="1:21" ht="12.75">
      <c r="A46" s="46" t="s">
        <v>26</v>
      </c>
      <c r="B46" s="46"/>
      <c r="C46" s="2"/>
      <c r="D46" s="2"/>
      <c r="E46" s="2"/>
      <c r="F46" s="2"/>
      <c r="G46" s="2">
        <v>4000</v>
      </c>
      <c r="H46" s="2"/>
      <c r="I46" s="16"/>
      <c r="J46" s="16" t="s">
        <v>27</v>
      </c>
      <c r="K46" s="2"/>
      <c r="M46" s="13">
        <f>SQRT(G47)</f>
        <v>14.560128096246439</v>
      </c>
      <c r="N46" s="58"/>
      <c r="O46" s="58"/>
      <c r="P46" s="58"/>
      <c r="Q46" s="58"/>
      <c r="R46" s="58"/>
      <c r="S46" s="58"/>
      <c r="T46" s="58"/>
      <c r="U46" s="58"/>
    </row>
    <row r="47" spans="1:21" ht="15">
      <c r="A47" s="46" t="s">
        <v>55</v>
      </c>
      <c r="B47" s="46"/>
      <c r="C47" s="2"/>
      <c r="D47" s="2"/>
      <c r="E47" s="2"/>
      <c r="F47" s="2"/>
      <c r="G47" s="48">
        <f>I41*1000/G46</f>
        <v>211.99733017910495</v>
      </c>
      <c r="H47" s="49"/>
      <c r="I47" s="16"/>
      <c r="J47" s="2"/>
      <c r="K47" s="2"/>
      <c r="L47" s="50"/>
      <c r="M47" s="58"/>
      <c r="N47" s="58"/>
      <c r="O47" s="58"/>
      <c r="P47" s="58"/>
      <c r="Q47" s="58"/>
      <c r="R47" s="58"/>
      <c r="S47" s="58"/>
      <c r="T47" s="58"/>
      <c r="U47" s="58"/>
    </row>
    <row r="48" spans="3:21" ht="12.75"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</row>
    <row r="49" spans="3:21" ht="12.75"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</row>
    <row r="50" spans="3:21" ht="12.75"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</row>
    <row r="51" spans="3:21" ht="12.75"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</row>
    <row r="52" spans="3:21" ht="12.75"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</row>
    <row r="53" spans="3:21" ht="12.75"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</row>
    <row r="54" spans="3:21" ht="12.75"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</row>
    <row r="55" spans="3:21" ht="12.75"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</row>
    <row r="56" spans="3:21" ht="12.75"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3:21" ht="12.75"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3:21" ht="12.75"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</row>
    <row r="59" spans="3:21" ht="12.75"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</row>
    <row r="60" spans="3:21" ht="12.75"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</row>
    <row r="61" spans="3:21" ht="12.75"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</row>
    <row r="62" spans="3:21" ht="12.75"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</row>
    <row r="63" spans="3:21" ht="12.75"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</row>
    <row r="64" spans="3:21" ht="12.75"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</row>
    <row r="65" spans="3:21" ht="12.75"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</row>
    <row r="66" spans="3:21" ht="12.75"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</row>
    <row r="67" spans="3:21" ht="12.75"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</row>
    <row r="68" spans="3:21" ht="12.75"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</row>
    <row r="69" spans="3:21" ht="12.75"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</row>
    <row r="70" spans="3:21" ht="12.75"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</row>
    <row r="71" spans="3:21" ht="12.75"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</row>
    <row r="72" spans="3:21" ht="12.75"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</row>
    <row r="73" spans="3:21" ht="12.75"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</row>
    <row r="74" spans="3:21" ht="12.75"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</row>
    <row r="75" spans="3:21" ht="12.75"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</row>
    <row r="76" spans="3:21" ht="12.75"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</row>
    <row r="77" spans="3:21" ht="12.75"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</row>
    <row r="78" spans="3:21" ht="12.75"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</row>
    <row r="79" spans="3:21" ht="12.75"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</row>
    <row r="80" spans="3:21" ht="12.75"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</row>
    <row r="81" spans="3:21" ht="12.75"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</row>
    <row r="82" spans="3:21" ht="12.75"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</row>
    <row r="83" spans="3:21" ht="12.75"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</row>
    <row r="84" spans="3:21" ht="12.75"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</row>
    <row r="85" spans="3:21" ht="12.75"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</row>
    <row r="86" spans="3:21" ht="12.75"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</row>
    <row r="87" spans="3:21" ht="12.75"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</row>
    <row r="88" spans="3:21" ht="12.75"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</row>
    <row r="89" spans="3:21" ht="12.75"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</row>
    <row r="90" spans="3:21" ht="12.75"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</row>
    <row r="91" spans="3:21" ht="12.75"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</row>
    <row r="92" spans="3:21" ht="12.75"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</row>
    <row r="93" spans="3:21" ht="12.75"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</row>
    <row r="94" spans="3:21" ht="12.75"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</row>
    <row r="95" spans="3:21" ht="12.75"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</row>
    <row r="96" spans="3:21" ht="12.75"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</row>
    <row r="97" spans="3:21" ht="12.75"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</row>
    <row r="98" spans="3:21" ht="12.75"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</row>
    <row r="99" spans="3:21" ht="12.75"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</row>
    <row r="100" spans="3:21" ht="12.75"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</row>
    <row r="101" spans="3:21" ht="12.75"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</row>
    <row r="102" spans="3:21" ht="12.75"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</row>
    <row r="103" spans="3:21" ht="12.75"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</row>
    <row r="104" spans="3:21" ht="12.75"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</row>
    <row r="105" spans="3:21" ht="12.75"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</row>
    <row r="106" spans="3:21" ht="12.75"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</row>
    <row r="107" spans="3:21" ht="12.75"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</row>
    <row r="108" spans="3:21" ht="12.75"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</row>
    <row r="109" spans="3:21" ht="12.75"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</row>
    <row r="110" spans="3:21" ht="12.75"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</row>
    <row r="111" spans="3:21" ht="12.75"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</row>
    <row r="112" spans="3:21" ht="12.75"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</row>
    <row r="113" spans="3:21" ht="12.75"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</row>
    <row r="114" spans="3:21" ht="12.75"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</row>
  </sheetData>
  <mergeCells count="19">
    <mergeCell ref="D41:F41"/>
    <mergeCell ref="D28:F28"/>
    <mergeCell ref="D33:F33"/>
    <mergeCell ref="D34:F34"/>
    <mergeCell ref="D35:F35"/>
    <mergeCell ref="D36:F36"/>
    <mergeCell ref="D37:F37"/>
    <mergeCell ref="D38:F38"/>
    <mergeCell ref="D39:F39"/>
    <mergeCell ref="D40:F40"/>
    <mergeCell ref="A8:A9"/>
    <mergeCell ref="D8:F8"/>
    <mergeCell ref="D9:F9"/>
    <mergeCell ref="D27:F27"/>
    <mergeCell ref="A27:A28"/>
    <mergeCell ref="D29:F29"/>
    <mergeCell ref="D30:F30"/>
    <mergeCell ref="D31:F31"/>
    <mergeCell ref="D32:F32"/>
  </mergeCells>
  <printOptions/>
  <pageMargins left="0.5" right="0.5" top="0.5" bottom="0.5" header="0.5" footer="0.5"/>
  <pageSetup fitToHeight="1" fitToWidth="1" horizontalDpi="600" verticalDpi="600" orientation="landscape" scale="9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CF114"/>
  <sheetViews>
    <sheetView workbookViewId="0" topLeftCell="A1">
      <selection activeCell="J10" sqref="J10"/>
    </sheetView>
  </sheetViews>
  <sheetFormatPr defaultColWidth="9.140625" defaultRowHeight="12.75"/>
  <cols>
    <col min="1" max="2" width="6.8515625" style="0" customWidth="1"/>
    <col min="3" max="3" width="7.57421875" style="0" customWidth="1"/>
    <col min="4" max="4" width="3.7109375" style="0" customWidth="1"/>
    <col min="5" max="5" width="2.421875" style="0" customWidth="1"/>
    <col min="6" max="6" width="3.7109375" style="0" customWidth="1"/>
    <col min="7" max="7" width="15.421875" style="0" customWidth="1"/>
    <col min="8" max="8" width="6.00390625" style="0" hidden="1" customWidth="1"/>
    <col min="9" max="9" width="7.57421875" style="0" bestFit="1" customWidth="1"/>
    <col min="10" max="10" width="8.8515625" style="0" bestFit="1" customWidth="1"/>
    <col min="11" max="11" width="8.7109375" style="0" bestFit="1" customWidth="1"/>
    <col min="12" max="12" width="9.28125" style="0" bestFit="1" customWidth="1"/>
    <col min="13" max="13" width="7.140625" style="0" customWidth="1"/>
    <col min="14" max="14" width="6.00390625" style="0" bestFit="1" customWidth="1"/>
    <col min="15" max="15" width="6.28125" style="0" bestFit="1" customWidth="1"/>
    <col min="16" max="16" width="7.140625" style="0" bestFit="1" customWidth="1"/>
    <col min="17" max="17" width="7.57421875" style="0" bestFit="1" customWidth="1"/>
    <col min="18" max="18" width="6.00390625" style="0" bestFit="1" customWidth="1"/>
    <col min="19" max="19" width="5.28125" style="0" bestFit="1" customWidth="1"/>
    <col min="20" max="20" width="6.00390625" style="0" bestFit="1" customWidth="1"/>
  </cols>
  <sheetData>
    <row r="1" spans="1:84" ht="12.75">
      <c r="A1" s="15" t="s">
        <v>0</v>
      </c>
      <c r="B1" s="15"/>
      <c r="C1" s="1" t="s">
        <v>59</v>
      </c>
      <c r="D1" s="1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</row>
    <row r="2" spans="1:84" ht="12.75">
      <c r="A2" s="15" t="s">
        <v>24</v>
      </c>
      <c r="B2" s="15"/>
      <c r="C2" s="1"/>
      <c r="D2" s="16"/>
      <c r="E2" s="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</row>
    <row r="3" spans="1:84" ht="12.75">
      <c r="A3" s="15" t="s">
        <v>1</v>
      </c>
      <c r="B3" s="15"/>
      <c r="C3" s="1"/>
      <c r="D3" s="1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</row>
    <row r="4" spans="1:84" ht="12.75">
      <c r="A4" s="15" t="s">
        <v>2</v>
      </c>
      <c r="B4" s="15"/>
      <c r="C4" s="1"/>
      <c r="D4" s="16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</row>
    <row r="5" spans="1:84" ht="12.75">
      <c r="A5" s="15"/>
      <c r="B5" s="1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</row>
    <row r="6" spans="1:84" ht="12.75">
      <c r="A6" s="15" t="s">
        <v>3</v>
      </c>
      <c r="B6" s="15"/>
      <c r="C6" s="1"/>
      <c r="D6" s="1" t="s">
        <v>74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</row>
    <row r="7" spans="1:84" ht="12.75">
      <c r="A7" s="7"/>
      <c r="B7" s="7"/>
      <c r="C7" s="7"/>
      <c r="D7" s="18"/>
      <c r="E7" s="18"/>
      <c r="F7" s="18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</row>
    <row r="8" spans="1:84" ht="13.5">
      <c r="A8" s="78" t="s">
        <v>4</v>
      </c>
      <c r="B8" s="19" t="s">
        <v>28</v>
      </c>
      <c r="C8" s="20" t="s">
        <v>5</v>
      </c>
      <c r="D8" s="80" t="s">
        <v>10</v>
      </c>
      <c r="E8" s="80"/>
      <c r="F8" s="80"/>
      <c r="G8" s="20" t="s">
        <v>37</v>
      </c>
      <c r="H8" s="21"/>
      <c r="I8" s="21" t="s">
        <v>38</v>
      </c>
      <c r="J8" s="22" t="s">
        <v>11</v>
      </c>
      <c r="K8" s="23" t="s">
        <v>7</v>
      </c>
      <c r="L8" s="24" t="s">
        <v>9</v>
      </c>
      <c r="M8" s="21" t="s">
        <v>14</v>
      </c>
      <c r="N8" s="25" t="s">
        <v>39</v>
      </c>
      <c r="O8" s="25" t="s">
        <v>40</v>
      </c>
      <c r="P8" s="20" t="s">
        <v>41</v>
      </c>
      <c r="Q8" s="20" t="s">
        <v>42</v>
      </c>
      <c r="R8" s="21" t="s">
        <v>43</v>
      </c>
      <c r="S8" s="20" t="s">
        <v>18</v>
      </c>
      <c r="T8" s="20" t="s">
        <v>44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</row>
    <row r="9" spans="1:84" ht="15" thickBot="1">
      <c r="A9" s="79"/>
      <c r="B9" s="26" t="s">
        <v>29</v>
      </c>
      <c r="C9" s="27" t="s">
        <v>17</v>
      </c>
      <c r="D9" s="76" t="s">
        <v>8</v>
      </c>
      <c r="E9" s="76"/>
      <c r="F9" s="76"/>
      <c r="G9" s="27" t="s">
        <v>45</v>
      </c>
      <c r="H9" s="28"/>
      <c r="I9" s="29" t="s">
        <v>19</v>
      </c>
      <c r="J9" s="30" t="s">
        <v>46</v>
      </c>
      <c r="K9" s="31" t="s">
        <v>12</v>
      </c>
      <c r="L9" s="32" t="s">
        <v>46</v>
      </c>
      <c r="M9" s="28" t="s">
        <v>15</v>
      </c>
      <c r="N9" s="33" t="s">
        <v>16</v>
      </c>
      <c r="O9" s="33" t="s">
        <v>16</v>
      </c>
      <c r="P9" s="27" t="s">
        <v>16</v>
      </c>
      <c r="Q9" s="27" t="s">
        <v>16</v>
      </c>
      <c r="R9" s="28" t="s">
        <v>16</v>
      </c>
      <c r="S9" s="27" t="s">
        <v>6</v>
      </c>
      <c r="T9" s="27" t="s">
        <v>16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</row>
    <row r="10" spans="1:84" ht="13.5" thickTop="1">
      <c r="A10" s="65" t="s">
        <v>13</v>
      </c>
      <c r="B10" s="65" t="s">
        <v>13</v>
      </c>
      <c r="C10" s="65">
        <v>20</v>
      </c>
      <c r="D10" s="65">
        <v>14</v>
      </c>
      <c r="E10" s="65"/>
      <c r="F10" s="65">
        <v>24</v>
      </c>
      <c r="G10" s="65">
        <v>335</v>
      </c>
      <c r="H10" s="65"/>
      <c r="I10" s="65">
        <v>2</v>
      </c>
      <c r="J10" s="65">
        <v>30</v>
      </c>
      <c r="K10" s="66">
        <f aca="true" t="shared" si="0" ref="K10:K22">IF(G10*I10&gt;=400,IF(B10="Roof",0,IF(0.25+15/SQRT(G10*I10)&lt;0.4,0.4,0.25+15/SQRT(G10*I10))),0)</f>
        <v>0</v>
      </c>
      <c r="L10" s="67">
        <f aca="true" t="shared" si="1" ref="L10:L22">IF(K10&gt;0,J10*K10,J10)</f>
        <v>30</v>
      </c>
      <c r="M10" s="65">
        <v>5</v>
      </c>
      <c r="N10" s="65">
        <f aca="true" t="shared" si="2" ref="N10:N22">0.15*M10/12*G10</f>
        <v>20.9375</v>
      </c>
      <c r="O10" s="65"/>
      <c r="P10" s="65"/>
      <c r="Q10" s="65">
        <v>8</v>
      </c>
      <c r="R10" s="65">
        <f aca="true" t="shared" si="3" ref="R10:R22">0.15*D10*F10/144*C10</f>
        <v>7.000000000000001</v>
      </c>
      <c r="S10" s="65">
        <v>20</v>
      </c>
      <c r="T10" s="65">
        <f aca="true" t="shared" si="4" ref="T10:T22">S10*G10/1000</f>
        <v>6.7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</row>
    <row r="11" spans="1:84" ht="12.75">
      <c r="A11" s="6" t="s">
        <v>35</v>
      </c>
      <c r="B11" s="6" t="s">
        <v>36</v>
      </c>
      <c r="C11" s="6">
        <v>15.66</v>
      </c>
      <c r="D11" s="6">
        <v>14</v>
      </c>
      <c r="E11" s="6"/>
      <c r="F11" s="6">
        <v>24</v>
      </c>
      <c r="G11" s="8">
        <v>700</v>
      </c>
      <c r="H11" s="6"/>
      <c r="I11" s="6">
        <v>4</v>
      </c>
      <c r="J11" s="6">
        <v>150</v>
      </c>
      <c r="K11" s="9">
        <f t="shared" si="0"/>
        <v>0.5334733547569204</v>
      </c>
      <c r="L11" s="10">
        <f t="shared" si="1"/>
        <v>80.02100321353805</v>
      </c>
      <c r="M11" s="6">
        <v>7</v>
      </c>
      <c r="N11" s="6">
        <f t="shared" si="2"/>
        <v>61.25000000000001</v>
      </c>
      <c r="O11" s="6"/>
      <c r="P11" s="6"/>
      <c r="Q11" s="6">
        <v>8</v>
      </c>
      <c r="R11" s="6">
        <f t="shared" si="3"/>
        <v>5.481000000000001</v>
      </c>
      <c r="S11" s="6">
        <v>20</v>
      </c>
      <c r="T11" s="6">
        <f t="shared" si="4"/>
        <v>14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</row>
    <row r="12" spans="1:84" ht="12.75">
      <c r="A12" s="6">
        <v>8</v>
      </c>
      <c r="B12" s="6" t="s">
        <v>36</v>
      </c>
      <c r="C12" s="6">
        <v>14.66</v>
      </c>
      <c r="D12" s="6">
        <v>14</v>
      </c>
      <c r="E12" s="6"/>
      <c r="F12" s="6">
        <v>24</v>
      </c>
      <c r="G12" s="8">
        <v>700</v>
      </c>
      <c r="H12" s="6"/>
      <c r="I12" s="6">
        <v>4</v>
      </c>
      <c r="J12" s="6">
        <v>100</v>
      </c>
      <c r="K12" s="9">
        <f t="shared" si="0"/>
        <v>0.5334733547569204</v>
      </c>
      <c r="L12" s="10">
        <f t="shared" si="1"/>
        <v>53.347335475692034</v>
      </c>
      <c r="M12" s="6">
        <v>7</v>
      </c>
      <c r="N12" s="6">
        <f t="shared" si="2"/>
        <v>61.25000000000001</v>
      </c>
      <c r="O12" s="6"/>
      <c r="P12" s="6"/>
      <c r="Q12" s="6">
        <v>8</v>
      </c>
      <c r="R12" s="6">
        <f t="shared" si="3"/>
        <v>5.131</v>
      </c>
      <c r="S12" s="6">
        <v>20</v>
      </c>
      <c r="T12" s="6">
        <f t="shared" si="4"/>
        <v>14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</row>
    <row r="13" spans="1:84" ht="12.75">
      <c r="A13" s="6">
        <v>7</v>
      </c>
      <c r="B13" s="6" t="s">
        <v>36</v>
      </c>
      <c r="C13" s="6">
        <v>14</v>
      </c>
      <c r="D13" s="6">
        <v>14</v>
      </c>
      <c r="E13" s="6"/>
      <c r="F13" s="6">
        <v>24</v>
      </c>
      <c r="G13" s="8">
        <v>700</v>
      </c>
      <c r="H13" s="6"/>
      <c r="I13" s="6">
        <v>4</v>
      </c>
      <c r="J13" s="6">
        <v>100</v>
      </c>
      <c r="K13" s="9">
        <f t="shared" si="0"/>
        <v>0.5334733547569204</v>
      </c>
      <c r="L13" s="10">
        <f t="shared" si="1"/>
        <v>53.347335475692034</v>
      </c>
      <c r="M13" s="6">
        <v>7</v>
      </c>
      <c r="N13" s="6">
        <f t="shared" si="2"/>
        <v>61.25000000000001</v>
      </c>
      <c r="O13" s="6"/>
      <c r="P13" s="6"/>
      <c r="Q13" s="6">
        <v>8</v>
      </c>
      <c r="R13" s="6">
        <f t="shared" si="3"/>
        <v>4.9</v>
      </c>
      <c r="S13" s="6">
        <v>20</v>
      </c>
      <c r="T13" s="6">
        <f t="shared" si="4"/>
        <v>14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</row>
    <row r="14" spans="1:84" ht="12.75">
      <c r="A14" s="6">
        <v>6</v>
      </c>
      <c r="B14" s="6" t="s">
        <v>36</v>
      </c>
      <c r="C14" s="6">
        <v>14</v>
      </c>
      <c r="D14" s="6">
        <v>14</v>
      </c>
      <c r="E14" s="6"/>
      <c r="F14" s="6">
        <v>24</v>
      </c>
      <c r="G14" s="8">
        <v>700</v>
      </c>
      <c r="H14" s="6"/>
      <c r="I14" s="6">
        <v>4</v>
      </c>
      <c r="J14" s="6">
        <v>100</v>
      </c>
      <c r="K14" s="9">
        <f t="shared" si="0"/>
        <v>0.5334733547569204</v>
      </c>
      <c r="L14" s="10">
        <f t="shared" si="1"/>
        <v>53.347335475692034</v>
      </c>
      <c r="M14" s="6">
        <v>7</v>
      </c>
      <c r="N14" s="6">
        <f t="shared" si="2"/>
        <v>61.25000000000001</v>
      </c>
      <c r="O14" s="6"/>
      <c r="P14" s="6"/>
      <c r="Q14" s="6">
        <v>8</v>
      </c>
      <c r="R14" s="6">
        <f t="shared" si="3"/>
        <v>4.9</v>
      </c>
      <c r="S14" s="6">
        <v>20</v>
      </c>
      <c r="T14" s="6">
        <f t="shared" si="4"/>
        <v>14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</row>
    <row r="15" spans="1:84" ht="12.75">
      <c r="A15" s="6">
        <v>5</v>
      </c>
      <c r="B15" s="6" t="s">
        <v>36</v>
      </c>
      <c r="C15" s="6">
        <v>14</v>
      </c>
      <c r="D15" s="6">
        <v>14</v>
      </c>
      <c r="E15" s="6"/>
      <c r="F15" s="6">
        <v>24</v>
      </c>
      <c r="G15" s="8">
        <v>700</v>
      </c>
      <c r="H15" s="6"/>
      <c r="I15" s="6">
        <v>4</v>
      </c>
      <c r="J15" s="6">
        <v>100</v>
      </c>
      <c r="K15" s="9">
        <f t="shared" si="0"/>
        <v>0.5334733547569204</v>
      </c>
      <c r="L15" s="10">
        <f t="shared" si="1"/>
        <v>53.347335475692034</v>
      </c>
      <c r="M15" s="6">
        <v>7</v>
      </c>
      <c r="N15" s="6">
        <f t="shared" si="2"/>
        <v>61.25000000000001</v>
      </c>
      <c r="O15" s="6"/>
      <c r="P15" s="6"/>
      <c r="Q15" s="6">
        <v>8</v>
      </c>
      <c r="R15" s="6">
        <f t="shared" si="3"/>
        <v>4.9</v>
      </c>
      <c r="S15" s="6">
        <v>20</v>
      </c>
      <c r="T15" s="6">
        <f t="shared" si="4"/>
        <v>14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</row>
    <row r="16" spans="1:84" ht="12.75">
      <c r="A16" s="6">
        <v>4</v>
      </c>
      <c r="B16" s="6" t="s">
        <v>36</v>
      </c>
      <c r="C16" s="6">
        <v>14</v>
      </c>
      <c r="D16" s="6">
        <v>14</v>
      </c>
      <c r="E16" s="6"/>
      <c r="F16" s="6">
        <v>24</v>
      </c>
      <c r="G16" s="8">
        <v>700</v>
      </c>
      <c r="H16" s="6"/>
      <c r="I16" s="6">
        <v>4</v>
      </c>
      <c r="J16" s="6">
        <v>100</v>
      </c>
      <c r="K16" s="9">
        <f t="shared" si="0"/>
        <v>0.5334733547569204</v>
      </c>
      <c r="L16" s="10">
        <f t="shared" si="1"/>
        <v>53.347335475692034</v>
      </c>
      <c r="M16" s="6">
        <v>7</v>
      </c>
      <c r="N16" s="6">
        <f t="shared" si="2"/>
        <v>61.25000000000001</v>
      </c>
      <c r="O16" s="6"/>
      <c r="P16" s="6"/>
      <c r="Q16" s="6">
        <v>8</v>
      </c>
      <c r="R16" s="6">
        <f t="shared" si="3"/>
        <v>4.9</v>
      </c>
      <c r="S16" s="6">
        <v>20</v>
      </c>
      <c r="T16" s="6">
        <f t="shared" si="4"/>
        <v>14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</row>
    <row r="17" spans="1:84" ht="12.75">
      <c r="A17" s="6">
        <v>3</v>
      </c>
      <c r="B17" s="6" t="s">
        <v>36</v>
      </c>
      <c r="C17" s="6">
        <v>14</v>
      </c>
      <c r="D17" s="6">
        <v>14</v>
      </c>
      <c r="E17" s="6"/>
      <c r="F17" s="6">
        <v>24</v>
      </c>
      <c r="G17" s="8">
        <v>700</v>
      </c>
      <c r="H17" s="6"/>
      <c r="I17" s="6">
        <v>4</v>
      </c>
      <c r="J17" s="6">
        <v>100</v>
      </c>
      <c r="K17" s="9">
        <f t="shared" si="0"/>
        <v>0.5334733547569204</v>
      </c>
      <c r="L17" s="10">
        <f t="shared" si="1"/>
        <v>53.347335475692034</v>
      </c>
      <c r="M17" s="6">
        <v>8</v>
      </c>
      <c r="N17" s="6">
        <f t="shared" si="2"/>
        <v>70</v>
      </c>
      <c r="O17" s="6"/>
      <c r="P17" s="6"/>
      <c r="Q17" s="6">
        <v>8</v>
      </c>
      <c r="R17" s="6">
        <f t="shared" si="3"/>
        <v>4.9</v>
      </c>
      <c r="S17" s="6">
        <v>20</v>
      </c>
      <c r="T17" s="6">
        <f t="shared" si="4"/>
        <v>14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</row>
    <row r="18" spans="1:84" ht="12.75">
      <c r="A18" s="6">
        <v>2</v>
      </c>
      <c r="B18" s="6" t="s">
        <v>36</v>
      </c>
      <c r="C18" s="6">
        <v>14</v>
      </c>
      <c r="D18" s="6">
        <v>14</v>
      </c>
      <c r="E18" s="6"/>
      <c r="F18" s="6">
        <v>24</v>
      </c>
      <c r="G18" s="8">
        <v>700</v>
      </c>
      <c r="H18" s="6"/>
      <c r="I18" s="6">
        <v>4</v>
      </c>
      <c r="J18" s="6">
        <v>100</v>
      </c>
      <c r="K18" s="9">
        <f t="shared" si="0"/>
        <v>0.5334733547569204</v>
      </c>
      <c r="L18" s="10">
        <f t="shared" si="1"/>
        <v>53.347335475692034</v>
      </c>
      <c r="M18" s="6">
        <v>8</v>
      </c>
      <c r="N18" s="6">
        <f t="shared" si="2"/>
        <v>70</v>
      </c>
      <c r="O18" s="6"/>
      <c r="P18" s="6"/>
      <c r="Q18" s="6">
        <v>8</v>
      </c>
      <c r="R18" s="6">
        <f t="shared" si="3"/>
        <v>4.9</v>
      </c>
      <c r="S18" s="6">
        <v>20</v>
      </c>
      <c r="T18" s="6">
        <f t="shared" si="4"/>
        <v>14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</row>
    <row r="19" spans="1:84" ht="12.75">
      <c r="A19" s="6">
        <v>1</v>
      </c>
      <c r="B19" s="6" t="s">
        <v>36</v>
      </c>
      <c r="C19" s="6">
        <v>20</v>
      </c>
      <c r="D19" s="6">
        <v>14</v>
      </c>
      <c r="E19" s="6"/>
      <c r="F19" s="6">
        <v>24</v>
      </c>
      <c r="G19" s="6">
        <v>505</v>
      </c>
      <c r="H19" s="6"/>
      <c r="I19" s="6">
        <v>4</v>
      </c>
      <c r="J19" s="6">
        <v>100</v>
      </c>
      <c r="K19" s="9">
        <f t="shared" si="0"/>
        <v>0.5837456196174886</v>
      </c>
      <c r="L19" s="10">
        <f t="shared" si="1"/>
        <v>58.37456196174886</v>
      </c>
      <c r="M19" s="6">
        <v>8</v>
      </c>
      <c r="N19" s="6">
        <f t="shared" si="2"/>
        <v>50.49999999999999</v>
      </c>
      <c r="O19" s="6"/>
      <c r="P19" s="6"/>
      <c r="Q19" s="6">
        <v>8</v>
      </c>
      <c r="R19" s="6">
        <f t="shared" si="3"/>
        <v>7.000000000000001</v>
      </c>
      <c r="S19" s="6">
        <v>20</v>
      </c>
      <c r="T19" s="6">
        <f t="shared" si="4"/>
        <v>10.1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</row>
    <row r="20" spans="1:84" ht="12.75">
      <c r="A20" s="62" t="s">
        <v>56</v>
      </c>
      <c r="B20" s="62" t="s">
        <v>36</v>
      </c>
      <c r="C20" s="62">
        <v>0</v>
      </c>
      <c r="D20" s="62">
        <v>0</v>
      </c>
      <c r="E20" s="62"/>
      <c r="F20" s="62">
        <v>0</v>
      </c>
      <c r="G20" s="62">
        <v>0</v>
      </c>
      <c r="H20" s="62"/>
      <c r="I20" s="62">
        <v>0</v>
      </c>
      <c r="J20" s="62">
        <v>0</v>
      </c>
      <c r="K20" s="63">
        <f t="shared" si="0"/>
        <v>0</v>
      </c>
      <c r="L20" s="64">
        <f t="shared" si="1"/>
        <v>0</v>
      </c>
      <c r="M20" s="62">
        <v>0</v>
      </c>
      <c r="N20" s="62">
        <f t="shared" si="2"/>
        <v>0</v>
      </c>
      <c r="O20" s="62"/>
      <c r="P20" s="62"/>
      <c r="Q20" s="62">
        <v>0</v>
      </c>
      <c r="R20" s="62">
        <f t="shared" si="3"/>
        <v>0</v>
      </c>
      <c r="S20" s="62">
        <v>0</v>
      </c>
      <c r="T20" s="62">
        <f t="shared" si="4"/>
        <v>0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</row>
    <row r="21" spans="1:84" ht="12.75">
      <c r="A21" s="8" t="s">
        <v>57</v>
      </c>
      <c r="B21" s="8" t="s">
        <v>36</v>
      </c>
      <c r="C21" s="8">
        <v>10.5</v>
      </c>
      <c r="D21" s="8">
        <v>14</v>
      </c>
      <c r="E21" s="8"/>
      <c r="F21" s="8">
        <v>24</v>
      </c>
      <c r="G21" s="8">
        <v>505</v>
      </c>
      <c r="H21" s="8"/>
      <c r="I21" s="8">
        <v>4</v>
      </c>
      <c r="J21" s="8">
        <v>40</v>
      </c>
      <c r="K21" s="55">
        <f t="shared" si="0"/>
        <v>0.5837456196174886</v>
      </c>
      <c r="L21" s="56">
        <f t="shared" si="1"/>
        <v>23.349824784699543</v>
      </c>
      <c r="M21" s="8">
        <v>5</v>
      </c>
      <c r="N21" s="8">
        <f t="shared" si="2"/>
        <v>31.5625</v>
      </c>
      <c r="O21" s="8"/>
      <c r="P21" s="8"/>
      <c r="Q21" s="8">
        <v>0</v>
      </c>
      <c r="R21" s="8">
        <f t="shared" si="3"/>
        <v>3.6750000000000003</v>
      </c>
      <c r="S21" s="8">
        <v>20</v>
      </c>
      <c r="T21" s="8">
        <f t="shared" si="4"/>
        <v>10.1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</row>
    <row r="22" spans="1:84" ht="12.75">
      <c r="A22" s="8" t="s">
        <v>58</v>
      </c>
      <c r="B22" s="8" t="s">
        <v>36</v>
      </c>
      <c r="C22" s="8">
        <v>10</v>
      </c>
      <c r="D22" s="8">
        <v>14</v>
      </c>
      <c r="E22" s="8"/>
      <c r="F22" s="8">
        <v>24</v>
      </c>
      <c r="G22" s="8">
        <v>505</v>
      </c>
      <c r="H22" s="8"/>
      <c r="I22" s="8">
        <v>4</v>
      </c>
      <c r="J22" s="8">
        <v>40</v>
      </c>
      <c r="K22" s="55">
        <f t="shared" si="0"/>
        <v>0.5837456196174886</v>
      </c>
      <c r="L22" s="56">
        <f t="shared" si="1"/>
        <v>23.349824784699543</v>
      </c>
      <c r="M22" s="8">
        <v>5</v>
      </c>
      <c r="N22" s="8">
        <f t="shared" si="2"/>
        <v>31.5625</v>
      </c>
      <c r="O22" s="8"/>
      <c r="P22" s="8"/>
      <c r="Q22" s="8">
        <v>0</v>
      </c>
      <c r="R22" s="8">
        <f t="shared" si="3"/>
        <v>3.5000000000000004</v>
      </c>
      <c r="S22" s="8">
        <v>20</v>
      </c>
      <c r="T22" s="8">
        <f t="shared" si="4"/>
        <v>10.1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</row>
    <row r="23" spans="1:84" ht="12.7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</row>
    <row r="24" spans="21:84" ht="12.75"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</row>
    <row r="25" spans="21:84" ht="12.75"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</row>
    <row r="26" spans="21:84" ht="12.75"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</row>
    <row r="27" spans="1:84" ht="13.5">
      <c r="A27" s="84" t="s">
        <v>4</v>
      </c>
      <c r="B27" s="21" t="s">
        <v>47</v>
      </c>
      <c r="C27" s="35" t="s">
        <v>48</v>
      </c>
      <c r="D27" s="81" t="s">
        <v>49</v>
      </c>
      <c r="E27" s="82"/>
      <c r="F27" s="83"/>
      <c r="G27" s="38" t="s">
        <v>50</v>
      </c>
      <c r="H27" s="36"/>
      <c r="I27" s="37" t="s">
        <v>51</v>
      </c>
      <c r="J27" s="39" t="s">
        <v>52</v>
      </c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</row>
    <row r="28" spans="1:84" ht="13.5" thickBot="1">
      <c r="A28" s="85"/>
      <c r="B28" s="28" t="s">
        <v>16</v>
      </c>
      <c r="C28" s="41" t="s">
        <v>16</v>
      </c>
      <c r="D28" s="75" t="s">
        <v>16</v>
      </c>
      <c r="E28" s="76"/>
      <c r="F28" s="77"/>
      <c r="G28" s="43" t="s">
        <v>16</v>
      </c>
      <c r="H28" s="28"/>
      <c r="I28" s="42" t="s">
        <v>16</v>
      </c>
      <c r="J28" s="27" t="s">
        <v>16</v>
      </c>
      <c r="K28" s="58"/>
      <c r="L28" s="45" t="s">
        <v>53</v>
      </c>
      <c r="M28" s="2"/>
      <c r="N28" s="2"/>
      <c r="O28" s="2"/>
      <c r="P28" s="2"/>
      <c r="Q28" s="58"/>
      <c r="R28" s="2"/>
      <c r="S28" s="2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</row>
    <row r="29" spans="1:84" ht="13.5" thickTop="1">
      <c r="A29" s="5" t="s">
        <v>13</v>
      </c>
      <c r="B29" s="51">
        <f aca="true" t="shared" si="5" ref="B29:B41">L10*G10/1000</f>
        <v>10.05</v>
      </c>
      <c r="C29" s="52">
        <f aca="true" t="shared" si="6" ref="C29:C41">(N10+O10+P10+Q10+R10+T10)</f>
        <v>42.6375</v>
      </c>
      <c r="D29" s="86">
        <f>B29</f>
        <v>10.05</v>
      </c>
      <c r="E29" s="87"/>
      <c r="F29" s="87"/>
      <c r="G29" s="52">
        <f>C29</f>
        <v>42.6375</v>
      </c>
      <c r="H29" s="54"/>
      <c r="I29" s="69">
        <f aca="true" t="shared" si="7" ref="I29:I41">D29+G29</f>
        <v>52.6875</v>
      </c>
      <c r="J29" s="70">
        <f aca="true" t="shared" si="8" ref="J29:J41">1.2*G29+1.6*D29</f>
        <v>67.245</v>
      </c>
      <c r="K29" s="58"/>
      <c r="L29" s="45" t="s">
        <v>21</v>
      </c>
      <c r="M29" s="3"/>
      <c r="N29" s="3"/>
      <c r="O29" s="3"/>
      <c r="P29" s="45">
        <v>4</v>
      </c>
      <c r="Q29" s="58"/>
      <c r="R29" s="3"/>
      <c r="S29" s="3"/>
      <c r="T29" s="4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</row>
    <row r="30" spans="1:84" ht="12.75">
      <c r="A30" s="6" t="s">
        <v>35</v>
      </c>
      <c r="B30" s="9">
        <f t="shared" si="5"/>
        <v>56.014702249476635</v>
      </c>
      <c r="C30" s="11">
        <f t="shared" si="6"/>
        <v>88.731</v>
      </c>
      <c r="D30" s="72">
        <f aca="true" t="shared" si="9" ref="D30:D41">D29+B30</f>
        <v>66.06470224947664</v>
      </c>
      <c r="E30" s="73"/>
      <c r="F30" s="74"/>
      <c r="G30" s="11">
        <f aca="true" t="shared" si="10" ref="G30:G41">G29+C30</f>
        <v>131.36849999999998</v>
      </c>
      <c r="H30" s="13"/>
      <c r="I30" s="68">
        <f t="shared" si="7"/>
        <v>197.4332022494766</v>
      </c>
      <c r="J30" s="71">
        <f t="shared" si="8"/>
        <v>263.3457235991626</v>
      </c>
      <c r="K30" s="58"/>
      <c r="L30" s="45" t="s">
        <v>22</v>
      </c>
      <c r="M30" s="3"/>
      <c r="N30" s="3"/>
      <c r="O30" s="3"/>
      <c r="P30" s="45">
        <v>4</v>
      </c>
      <c r="Q30" s="58"/>
      <c r="R30" s="45"/>
      <c r="S30" s="3"/>
      <c r="T30" s="4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</row>
    <row r="31" spans="1:84" ht="12.75">
      <c r="A31" s="6">
        <v>9</v>
      </c>
      <c r="B31" s="9">
        <f t="shared" si="5"/>
        <v>37.343134832984425</v>
      </c>
      <c r="C31" s="11">
        <f t="shared" si="6"/>
        <v>88.381</v>
      </c>
      <c r="D31" s="72">
        <f t="shared" si="9"/>
        <v>103.40783708246107</v>
      </c>
      <c r="E31" s="73"/>
      <c r="F31" s="74"/>
      <c r="G31" s="11">
        <f t="shared" si="10"/>
        <v>219.74949999999998</v>
      </c>
      <c r="H31" s="13"/>
      <c r="I31" s="68">
        <f t="shared" si="7"/>
        <v>323.157337082461</v>
      </c>
      <c r="J31" s="71">
        <f t="shared" si="8"/>
        <v>429.1519393319377</v>
      </c>
      <c r="K31" s="58"/>
      <c r="L31" s="45" t="s">
        <v>23</v>
      </c>
      <c r="M31" s="3"/>
      <c r="N31" s="3"/>
      <c r="O31" s="3"/>
      <c r="P31" s="45">
        <v>3</v>
      </c>
      <c r="Q31" s="58"/>
      <c r="R31" s="45"/>
      <c r="S31" s="3"/>
      <c r="T31" s="4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</row>
    <row r="32" spans="1:84" ht="12.75">
      <c r="A32" s="6">
        <f aca="true" t="shared" si="11" ref="A32:A40">A13</f>
        <v>7</v>
      </c>
      <c r="B32" s="9">
        <f t="shared" si="5"/>
        <v>37.343134832984425</v>
      </c>
      <c r="C32" s="11">
        <f t="shared" si="6"/>
        <v>88.15</v>
      </c>
      <c r="D32" s="72">
        <f t="shared" si="9"/>
        <v>140.7509719154455</v>
      </c>
      <c r="E32" s="73"/>
      <c r="F32" s="74"/>
      <c r="G32" s="11">
        <f t="shared" si="10"/>
        <v>307.8995</v>
      </c>
      <c r="H32" s="13"/>
      <c r="I32" s="68">
        <f t="shared" si="7"/>
        <v>448.65047191544545</v>
      </c>
      <c r="J32" s="71">
        <f t="shared" si="8"/>
        <v>594.6809550647129</v>
      </c>
      <c r="K32" s="58"/>
      <c r="L32" s="45" t="s">
        <v>20</v>
      </c>
      <c r="M32" s="3"/>
      <c r="N32" s="3"/>
      <c r="O32" s="3"/>
      <c r="P32" s="45">
        <v>2</v>
      </c>
      <c r="Q32" s="58"/>
      <c r="R32" s="45"/>
      <c r="S32" s="3"/>
      <c r="T32" s="4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</row>
    <row r="33" spans="1:84" ht="12.75">
      <c r="A33" s="6">
        <f t="shared" si="11"/>
        <v>6</v>
      </c>
      <c r="B33" s="9">
        <f t="shared" si="5"/>
        <v>37.343134832984425</v>
      </c>
      <c r="C33" s="11">
        <f t="shared" si="6"/>
        <v>88.15</v>
      </c>
      <c r="D33" s="72">
        <f t="shared" si="9"/>
        <v>178.0941067484299</v>
      </c>
      <c r="E33" s="73"/>
      <c r="F33" s="74"/>
      <c r="G33" s="11">
        <f t="shared" si="10"/>
        <v>396.04949999999997</v>
      </c>
      <c r="H33" s="13"/>
      <c r="I33" s="68">
        <f t="shared" si="7"/>
        <v>574.1436067484299</v>
      </c>
      <c r="J33" s="71">
        <f t="shared" si="8"/>
        <v>760.2099707974878</v>
      </c>
      <c r="K33" s="58"/>
      <c r="L33" s="45"/>
      <c r="M33" s="3"/>
      <c r="N33" s="3"/>
      <c r="O33" s="3"/>
      <c r="P33" s="3"/>
      <c r="Q33" s="58"/>
      <c r="R33" s="45"/>
      <c r="S33" s="3"/>
      <c r="T33" s="4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</row>
    <row r="34" spans="1:84" ht="12.75">
      <c r="A34" s="6">
        <f t="shared" si="11"/>
        <v>5</v>
      </c>
      <c r="B34" s="9">
        <f t="shared" si="5"/>
        <v>37.343134832984425</v>
      </c>
      <c r="C34" s="11">
        <f t="shared" si="6"/>
        <v>88.15</v>
      </c>
      <c r="D34" s="72">
        <f t="shared" si="9"/>
        <v>215.43724158141433</v>
      </c>
      <c r="E34" s="73"/>
      <c r="F34" s="74"/>
      <c r="G34" s="11">
        <f t="shared" si="10"/>
        <v>484.19949999999994</v>
      </c>
      <c r="H34" s="13"/>
      <c r="I34" s="68">
        <f t="shared" si="7"/>
        <v>699.6367415814143</v>
      </c>
      <c r="J34" s="71">
        <f t="shared" si="8"/>
        <v>925.7389865302628</v>
      </c>
      <c r="K34" s="58"/>
      <c r="L34" s="45" t="s">
        <v>30</v>
      </c>
      <c r="M34" s="3"/>
      <c r="N34" s="3"/>
      <c r="O34" s="3"/>
      <c r="P34" s="3"/>
      <c r="Q34" s="58"/>
      <c r="R34" s="45"/>
      <c r="S34" s="3"/>
      <c r="T34" s="4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</row>
    <row r="35" spans="1:84" ht="12.75">
      <c r="A35" s="6">
        <f t="shared" si="11"/>
        <v>4</v>
      </c>
      <c r="B35" s="9">
        <f t="shared" si="5"/>
        <v>37.343134832984425</v>
      </c>
      <c r="C35" s="11">
        <f t="shared" si="6"/>
        <v>88.15</v>
      </c>
      <c r="D35" s="72">
        <f t="shared" si="9"/>
        <v>252.78037641439875</v>
      </c>
      <c r="E35" s="73"/>
      <c r="F35" s="74"/>
      <c r="G35" s="11">
        <f t="shared" si="10"/>
        <v>572.3494999999999</v>
      </c>
      <c r="H35" s="13"/>
      <c r="I35" s="68">
        <f t="shared" si="7"/>
        <v>825.1298764143987</v>
      </c>
      <c r="J35" s="71">
        <f t="shared" si="8"/>
        <v>1091.268002263038</v>
      </c>
      <c r="K35" s="58"/>
      <c r="L35" s="45" t="s">
        <v>54</v>
      </c>
      <c r="M35" s="3"/>
      <c r="N35" s="3"/>
      <c r="O35" s="3"/>
      <c r="P35" s="3"/>
      <c r="Q35" s="58"/>
      <c r="R35" s="3"/>
      <c r="S35" s="3"/>
      <c r="T35" s="4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</row>
    <row r="36" spans="1:84" ht="12.75">
      <c r="A36" s="6">
        <f t="shared" si="11"/>
        <v>3</v>
      </c>
      <c r="B36" s="9">
        <f t="shared" si="5"/>
        <v>37.343134832984425</v>
      </c>
      <c r="C36" s="11">
        <f t="shared" si="6"/>
        <v>96.9</v>
      </c>
      <c r="D36" s="72">
        <f t="shared" si="9"/>
        <v>290.1235112473832</v>
      </c>
      <c r="E36" s="73"/>
      <c r="F36" s="74"/>
      <c r="G36" s="11">
        <f t="shared" si="10"/>
        <v>669.2494999999999</v>
      </c>
      <c r="H36" s="13"/>
      <c r="I36" s="68">
        <f t="shared" si="7"/>
        <v>959.3730112473831</v>
      </c>
      <c r="J36" s="71">
        <f t="shared" si="8"/>
        <v>1267.297017995813</v>
      </c>
      <c r="K36" s="58"/>
      <c r="L36" s="45" t="s">
        <v>31</v>
      </c>
      <c r="M36" s="3"/>
      <c r="N36" s="3"/>
      <c r="O36" s="3"/>
      <c r="P36" s="3"/>
      <c r="Q36" s="58"/>
      <c r="R36" s="3"/>
      <c r="S36" s="3"/>
      <c r="T36" s="4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</row>
    <row r="37" spans="1:84" ht="12.75">
      <c r="A37" s="6">
        <f t="shared" si="11"/>
        <v>2</v>
      </c>
      <c r="B37" s="9">
        <f t="shared" si="5"/>
        <v>37.343134832984425</v>
      </c>
      <c r="C37" s="11">
        <f t="shared" si="6"/>
        <v>96.9</v>
      </c>
      <c r="D37" s="72">
        <f t="shared" si="9"/>
        <v>327.46664608036764</v>
      </c>
      <c r="E37" s="73"/>
      <c r="F37" s="74"/>
      <c r="G37" s="11">
        <f t="shared" si="10"/>
        <v>766.1494999999999</v>
      </c>
      <c r="H37" s="13"/>
      <c r="I37" s="68">
        <f t="shared" si="7"/>
        <v>1093.6161460803676</v>
      </c>
      <c r="J37" s="71">
        <f t="shared" si="8"/>
        <v>1443.326033728588</v>
      </c>
      <c r="K37" s="58"/>
      <c r="L37" s="45" t="s">
        <v>32</v>
      </c>
      <c r="M37" s="3"/>
      <c r="N37" s="3"/>
      <c r="O37" s="3"/>
      <c r="P37" s="3"/>
      <c r="Q37" s="58"/>
      <c r="R37" s="3"/>
      <c r="S37" s="3"/>
      <c r="T37" s="4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</row>
    <row r="38" spans="1:84" ht="12.75">
      <c r="A38" s="6">
        <f t="shared" si="11"/>
        <v>1</v>
      </c>
      <c r="B38" s="9">
        <f t="shared" si="5"/>
        <v>29.479153790683174</v>
      </c>
      <c r="C38" s="11">
        <f t="shared" si="6"/>
        <v>75.6</v>
      </c>
      <c r="D38" s="72">
        <f t="shared" si="9"/>
        <v>356.94579987105084</v>
      </c>
      <c r="E38" s="73"/>
      <c r="F38" s="74"/>
      <c r="G38" s="11">
        <f t="shared" si="10"/>
        <v>841.7494999999999</v>
      </c>
      <c r="H38" s="13"/>
      <c r="I38" s="68">
        <f t="shared" si="7"/>
        <v>1198.6952998710508</v>
      </c>
      <c r="J38" s="71">
        <f t="shared" si="8"/>
        <v>1581.2126797936812</v>
      </c>
      <c r="K38" s="58"/>
      <c r="L38" s="45" t="s">
        <v>33</v>
      </c>
      <c r="M38" s="3"/>
      <c r="N38" s="3"/>
      <c r="O38" s="3"/>
      <c r="P38" s="3"/>
      <c r="Q38" s="58"/>
      <c r="R38" s="3"/>
      <c r="S38" s="3"/>
      <c r="T38" s="4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</row>
    <row r="39" spans="1:84" ht="12.75">
      <c r="A39" s="6" t="str">
        <f t="shared" si="11"/>
        <v>P-2</v>
      </c>
      <c r="B39" s="9">
        <f t="shared" si="5"/>
        <v>0</v>
      </c>
      <c r="C39" s="11">
        <f t="shared" si="6"/>
        <v>0</v>
      </c>
      <c r="D39" s="72">
        <f t="shared" si="9"/>
        <v>356.94579987105084</v>
      </c>
      <c r="E39" s="73"/>
      <c r="F39" s="74"/>
      <c r="G39" s="11">
        <f t="shared" si="10"/>
        <v>841.7494999999999</v>
      </c>
      <c r="H39" s="13"/>
      <c r="I39" s="68">
        <f t="shared" si="7"/>
        <v>1198.6952998710508</v>
      </c>
      <c r="J39" s="71">
        <f t="shared" si="8"/>
        <v>1581.2126797936812</v>
      </c>
      <c r="K39" s="58"/>
      <c r="L39" s="45" t="s">
        <v>34</v>
      </c>
      <c r="M39" s="58"/>
      <c r="N39" s="58"/>
      <c r="O39" s="58"/>
      <c r="P39" s="58"/>
      <c r="Q39" s="58"/>
      <c r="R39" s="3"/>
      <c r="S39" s="3"/>
      <c r="T39" s="4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</row>
    <row r="40" spans="1:84" ht="12.75">
      <c r="A40" s="6" t="str">
        <f t="shared" si="11"/>
        <v>P-3</v>
      </c>
      <c r="B40" s="9">
        <f t="shared" si="5"/>
        <v>11.791661516273269</v>
      </c>
      <c r="C40" s="11">
        <f t="shared" si="6"/>
        <v>45.3375</v>
      </c>
      <c r="D40" s="72">
        <f t="shared" si="9"/>
        <v>368.7374613873241</v>
      </c>
      <c r="E40" s="73"/>
      <c r="F40" s="74"/>
      <c r="G40" s="11">
        <f t="shared" si="10"/>
        <v>887.0869999999999</v>
      </c>
      <c r="H40" s="14"/>
      <c r="I40" s="68">
        <f t="shared" si="7"/>
        <v>1255.824461387324</v>
      </c>
      <c r="J40" s="71">
        <f t="shared" si="8"/>
        <v>1654.4843382197184</v>
      </c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</row>
    <row r="41" spans="1:84" ht="12.75">
      <c r="A41" s="57" t="s">
        <v>58</v>
      </c>
      <c r="B41" s="9">
        <f t="shared" si="5"/>
        <v>11.791661516273269</v>
      </c>
      <c r="C41" s="11">
        <f t="shared" si="6"/>
        <v>45.1625</v>
      </c>
      <c r="D41" s="72">
        <f t="shared" si="9"/>
        <v>380.5291229035974</v>
      </c>
      <c r="E41" s="73"/>
      <c r="F41" s="74"/>
      <c r="G41" s="11">
        <f t="shared" si="10"/>
        <v>932.2494999999999</v>
      </c>
      <c r="H41" s="58"/>
      <c r="I41" s="68">
        <f t="shared" si="7"/>
        <v>1312.7786229035974</v>
      </c>
      <c r="J41" s="71">
        <f t="shared" si="8"/>
        <v>1727.5459966457556</v>
      </c>
      <c r="K41" s="2"/>
      <c r="L41" s="2"/>
      <c r="M41" s="2"/>
      <c r="N41" s="46"/>
      <c r="O41" s="58"/>
      <c r="P41" s="58"/>
      <c r="Q41" s="58"/>
      <c r="R41" s="58"/>
      <c r="S41" s="58"/>
      <c r="T41" s="58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</row>
    <row r="42" spans="1:84" ht="12.7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</row>
    <row r="43" spans="14:84" ht="12.75">
      <c r="N43" s="58"/>
      <c r="O43" s="58"/>
      <c r="P43" s="58"/>
      <c r="Q43" s="58"/>
      <c r="R43" s="58"/>
      <c r="S43" s="58"/>
      <c r="T43" s="58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</row>
    <row r="44" spans="14:84" ht="12.75">
      <c r="N44" s="58"/>
      <c r="O44" s="58"/>
      <c r="P44" s="58"/>
      <c r="Q44" s="58"/>
      <c r="R44" s="58"/>
      <c r="S44" s="58"/>
      <c r="T44" s="58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</row>
    <row r="45" spans="1:84" ht="12.75">
      <c r="A45" s="47" t="s">
        <v>25</v>
      </c>
      <c r="B45" s="47"/>
      <c r="C45" s="2"/>
      <c r="D45" s="2"/>
      <c r="E45" s="2"/>
      <c r="F45" s="2"/>
      <c r="G45" s="2"/>
      <c r="H45" s="2"/>
      <c r="I45" s="2"/>
      <c r="J45" s="2"/>
      <c r="K45" s="2"/>
      <c r="L45" s="2"/>
      <c r="M45" s="58"/>
      <c r="N45" s="58"/>
      <c r="O45" s="58"/>
      <c r="P45" s="58"/>
      <c r="Q45" s="58"/>
      <c r="R45" s="58"/>
      <c r="S45" s="58"/>
      <c r="T45" s="58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</row>
    <row r="46" spans="1:21" ht="12.75">
      <c r="A46" s="46" t="s">
        <v>26</v>
      </c>
      <c r="B46" s="46"/>
      <c r="C46" s="2"/>
      <c r="D46" s="2"/>
      <c r="E46" s="2"/>
      <c r="F46" s="2"/>
      <c r="G46" s="2">
        <v>4000</v>
      </c>
      <c r="H46" s="2"/>
      <c r="I46" s="16"/>
      <c r="J46" s="16" t="s">
        <v>27</v>
      </c>
      <c r="K46" s="2"/>
      <c r="M46" s="13">
        <f>SQRT(G47)</f>
        <v>18.11614351140715</v>
      </c>
      <c r="N46" s="58"/>
      <c r="O46" s="58"/>
      <c r="P46" s="58"/>
      <c r="Q46" s="58"/>
      <c r="R46" s="58"/>
      <c r="S46" s="58"/>
      <c r="T46" s="58"/>
      <c r="U46" s="58"/>
    </row>
    <row r="47" spans="1:21" ht="15">
      <c r="A47" s="46" t="s">
        <v>55</v>
      </c>
      <c r="B47" s="46"/>
      <c r="C47" s="2"/>
      <c r="D47" s="2"/>
      <c r="E47" s="2"/>
      <c r="F47" s="2"/>
      <c r="G47" s="48">
        <f>I41*1000/G46</f>
        <v>328.19465572589934</v>
      </c>
      <c r="H47" s="49"/>
      <c r="I47" s="16"/>
      <c r="J47" s="2"/>
      <c r="K47" s="2"/>
      <c r="L47" s="50"/>
      <c r="M47" s="58"/>
      <c r="N47" s="58"/>
      <c r="O47" s="58"/>
      <c r="P47" s="58"/>
      <c r="Q47" s="58"/>
      <c r="R47" s="58"/>
      <c r="S47" s="58"/>
      <c r="T47" s="58"/>
      <c r="U47" s="58"/>
    </row>
    <row r="48" spans="3:21" ht="12.75"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</row>
    <row r="49" spans="3:21" ht="12.75"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</row>
    <row r="50" spans="3:21" ht="12.75"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</row>
    <row r="51" spans="3:21" ht="12.75"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</row>
    <row r="52" spans="3:21" ht="12.75"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</row>
    <row r="53" spans="3:21" ht="12.75"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</row>
    <row r="54" spans="3:21" ht="12.75"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</row>
    <row r="55" spans="3:21" ht="12.75"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</row>
    <row r="56" spans="3:21" ht="12.75"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3:21" ht="12.75"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3:21" ht="12.75"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</row>
    <row r="59" spans="3:21" ht="12.75"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</row>
    <row r="60" spans="3:21" ht="12.75"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</row>
    <row r="61" spans="3:21" ht="12.75"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</row>
    <row r="62" spans="3:21" ht="12.75"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</row>
    <row r="63" spans="3:21" ht="12.75"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</row>
    <row r="64" spans="3:21" ht="12.75"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</row>
    <row r="65" spans="3:21" ht="12.75"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</row>
    <row r="66" spans="3:21" ht="12.75"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</row>
    <row r="67" spans="3:21" ht="12.75"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</row>
    <row r="68" spans="3:21" ht="12.75"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</row>
    <row r="69" spans="3:21" ht="12.75"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</row>
    <row r="70" spans="3:21" ht="12.75"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</row>
    <row r="71" spans="3:21" ht="12.75"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</row>
    <row r="72" spans="3:21" ht="12.75"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</row>
    <row r="73" spans="3:21" ht="12.75"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</row>
    <row r="74" spans="3:21" ht="12.75"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</row>
    <row r="75" spans="3:21" ht="12.75"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</row>
    <row r="76" spans="3:21" ht="12.75"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</row>
    <row r="77" spans="3:21" ht="12.75"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</row>
    <row r="78" spans="3:21" ht="12.75"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</row>
    <row r="79" spans="3:21" ht="12.75"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</row>
    <row r="80" spans="3:21" ht="12.75"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</row>
    <row r="81" spans="3:21" ht="12.75"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</row>
    <row r="82" spans="3:21" ht="12.75"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</row>
    <row r="83" spans="3:21" ht="12.75"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</row>
    <row r="84" spans="3:21" ht="12.75"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</row>
    <row r="85" spans="3:21" ht="12.75"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</row>
    <row r="86" spans="3:21" ht="12.75"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</row>
    <row r="87" spans="3:21" ht="12.75"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</row>
    <row r="88" spans="3:21" ht="12.75"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</row>
    <row r="89" spans="3:21" ht="12.75"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</row>
    <row r="90" spans="3:21" ht="12.75"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</row>
    <row r="91" spans="3:21" ht="12.75"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</row>
    <row r="92" spans="3:21" ht="12.75"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</row>
    <row r="93" spans="3:21" ht="12.75"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</row>
    <row r="94" spans="3:21" ht="12.75"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</row>
    <row r="95" spans="3:21" ht="12.75"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</row>
    <row r="96" spans="3:21" ht="12.75"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</row>
    <row r="97" spans="3:21" ht="12.75"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</row>
    <row r="98" spans="3:21" ht="12.75"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</row>
    <row r="99" spans="3:21" ht="12.75"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</row>
    <row r="100" spans="3:21" ht="12.75"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</row>
    <row r="101" spans="3:21" ht="12.75"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</row>
    <row r="102" spans="3:21" ht="12.75"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</row>
    <row r="103" spans="3:21" ht="12.75"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</row>
    <row r="104" spans="3:21" ht="12.75"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</row>
    <row r="105" spans="3:21" ht="12.75"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</row>
    <row r="106" spans="3:21" ht="12.75"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</row>
    <row r="107" spans="3:21" ht="12.75"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</row>
    <row r="108" spans="3:21" ht="12.75"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</row>
    <row r="109" spans="3:21" ht="12.75"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</row>
    <row r="110" spans="3:21" ht="12.75"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</row>
    <row r="111" spans="3:21" ht="12.75"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</row>
    <row r="112" spans="3:21" ht="12.75"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</row>
    <row r="113" spans="3:21" ht="12.75"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</row>
    <row r="114" spans="3:21" ht="12.75"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</row>
  </sheetData>
  <mergeCells count="19">
    <mergeCell ref="D41:F41"/>
    <mergeCell ref="D28:F28"/>
    <mergeCell ref="D33:F33"/>
    <mergeCell ref="D34:F34"/>
    <mergeCell ref="D35:F35"/>
    <mergeCell ref="D36:F36"/>
    <mergeCell ref="D37:F37"/>
    <mergeCell ref="D38:F38"/>
    <mergeCell ref="D39:F39"/>
    <mergeCell ref="D40:F40"/>
    <mergeCell ref="A8:A9"/>
    <mergeCell ref="D8:F8"/>
    <mergeCell ref="D9:F9"/>
    <mergeCell ref="D27:F27"/>
    <mergeCell ref="A27:A28"/>
    <mergeCell ref="D29:F29"/>
    <mergeCell ref="D30:F30"/>
    <mergeCell ref="D31:F31"/>
    <mergeCell ref="D32:F32"/>
  </mergeCells>
  <printOptions/>
  <pageMargins left="0.5" right="0.5" top="0.5" bottom="0.5" header="0.5" footer="0.5"/>
  <pageSetup fitToHeight="1" fitToWidth="1" horizontalDpi="600" verticalDpi="600" orientation="landscape" scale="9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CF114"/>
  <sheetViews>
    <sheetView workbookViewId="0" topLeftCell="A1">
      <selection activeCell="D6" sqref="D6"/>
    </sheetView>
  </sheetViews>
  <sheetFormatPr defaultColWidth="9.140625" defaultRowHeight="12.75"/>
  <cols>
    <col min="1" max="2" width="6.8515625" style="0" customWidth="1"/>
    <col min="3" max="3" width="7.57421875" style="0" customWidth="1"/>
    <col min="4" max="4" width="3.7109375" style="0" customWidth="1"/>
    <col min="5" max="5" width="2.421875" style="0" customWidth="1"/>
    <col min="6" max="6" width="3.7109375" style="0" customWidth="1"/>
    <col min="7" max="7" width="15.421875" style="0" customWidth="1"/>
    <col min="8" max="8" width="6.00390625" style="0" hidden="1" customWidth="1"/>
    <col min="9" max="9" width="7.57421875" style="0" bestFit="1" customWidth="1"/>
    <col min="10" max="10" width="8.8515625" style="0" bestFit="1" customWidth="1"/>
    <col min="11" max="11" width="8.7109375" style="0" bestFit="1" customWidth="1"/>
    <col min="12" max="12" width="9.28125" style="0" bestFit="1" customWidth="1"/>
    <col min="13" max="13" width="7.140625" style="0" customWidth="1"/>
    <col min="14" max="14" width="6.00390625" style="0" bestFit="1" customWidth="1"/>
    <col min="15" max="15" width="6.28125" style="0" bestFit="1" customWidth="1"/>
    <col min="16" max="16" width="7.140625" style="0" bestFit="1" customWidth="1"/>
    <col min="17" max="17" width="7.57421875" style="0" bestFit="1" customWidth="1"/>
    <col min="18" max="18" width="6.00390625" style="0" bestFit="1" customWidth="1"/>
    <col min="19" max="19" width="5.28125" style="0" bestFit="1" customWidth="1"/>
    <col min="20" max="20" width="6.00390625" style="0" bestFit="1" customWidth="1"/>
  </cols>
  <sheetData>
    <row r="1" spans="1:84" ht="12.75">
      <c r="A1" s="15" t="s">
        <v>0</v>
      </c>
      <c r="B1" s="15"/>
      <c r="C1" s="1" t="s">
        <v>59</v>
      </c>
      <c r="D1" s="1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</row>
    <row r="2" spans="1:84" ht="12.75">
      <c r="A2" s="15" t="s">
        <v>24</v>
      </c>
      <c r="B2" s="15"/>
      <c r="C2" s="1"/>
      <c r="D2" s="16"/>
      <c r="E2" s="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</row>
    <row r="3" spans="1:84" ht="12.75">
      <c r="A3" s="15" t="s">
        <v>1</v>
      </c>
      <c r="B3" s="15"/>
      <c r="C3" s="1"/>
      <c r="D3" s="1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</row>
    <row r="4" spans="1:84" ht="12.75">
      <c r="A4" s="15" t="s">
        <v>2</v>
      </c>
      <c r="B4" s="15"/>
      <c r="C4" s="1"/>
      <c r="D4" s="16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</row>
    <row r="5" spans="1:84" ht="12.75">
      <c r="A5" s="15"/>
      <c r="B5" s="1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</row>
    <row r="6" spans="1:84" ht="12.75">
      <c r="A6" s="15" t="s">
        <v>3</v>
      </c>
      <c r="B6" s="15"/>
      <c r="C6" s="1"/>
      <c r="D6" s="1" t="s">
        <v>72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</row>
    <row r="7" spans="1:84" ht="12.75">
      <c r="A7" s="7"/>
      <c r="B7" s="7"/>
      <c r="C7" s="7"/>
      <c r="D7" s="18"/>
      <c r="E7" s="18"/>
      <c r="F7" s="18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</row>
    <row r="8" spans="1:84" ht="13.5">
      <c r="A8" s="78" t="s">
        <v>4</v>
      </c>
      <c r="B8" s="19" t="s">
        <v>28</v>
      </c>
      <c r="C8" s="20" t="s">
        <v>5</v>
      </c>
      <c r="D8" s="80" t="s">
        <v>10</v>
      </c>
      <c r="E8" s="80"/>
      <c r="F8" s="80"/>
      <c r="G8" s="20" t="s">
        <v>37</v>
      </c>
      <c r="H8" s="21"/>
      <c r="I8" s="21" t="s">
        <v>38</v>
      </c>
      <c r="J8" s="22" t="s">
        <v>11</v>
      </c>
      <c r="K8" s="23" t="s">
        <v>7</v>
      </c>
      <c r="L8" s="24" t="s">
        <v>9</v>
      </c>
      <c r="M8" s="21" t="s">
        <v>14</v>
      </c>
      <c r="N8" s="25" t="s">
        <v>39</v>
      </c>
      <c r="O8" s="25" t="s">
        <v>40</v>
      </c>
      <c r="P8" s="20" t="s">
        <v>41</v>
      </c>
      <c r="Q8" s="20" t="s">
        <v>42</v>
      </c>
      <c r="R8" s="21" t="s">
        <v>43</v>
      </c>
      <c r="S8" s="20" t="s">
        <v>18</v>
      </c>
      <c r="T8" s="20" t="s">
        <v>44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</row>
    <row r="9" spans="1:84" ht="15" thickBot="1">
      <c r="A9" s="79"/>
      <c r="B9" s="26" t="s">
        <v>29</v>
      </c>
      <c r="C9" s="27" t="s">
        <v>17</v>
      </c>
      <c r="D9" s="76" t="s">
        <v>8</v>
      </c>
      <c r="E9" s="76"/>
      <c r="F9" s="76"/>
      <c r="G9" s="27" t="s">
        <v>45</v>
      </c>
      <c r="H9" s="28"/>
      <c r="I9" s="29" t="s">
        <v>19</v>
      </c>
      <c r="J9" s="30" t="s">
        <v>46</v>
      </c>
      <c r="K9" s="31" t="s">
        <v>12</v>
      </c>
      <c r="L9" s="32" t="s">
        <v>46</v>
      </c>
      <c r="M9" s="28" t="s">
        <v>15</v>
      </c>
      <c r="N9" s="33" t="s">
        <v>16</v>
      </c>
      <c r="O9" s="33" t="s">
        <v>16</v>
      </c>
      <c r="P9" s="27" t="s">
        <v>16</v>
      </c>
      <c r="Q9" s="27" t="s">
        <v>16</v>
      </c>
      <c r="R9" s="28" t="s">
        <v>16</v>
      </c>
      <c r="S9" s="27" t="s">
        <v>6</v>
      </c>
      <c r="T9" s="27" t="s">
        <v>16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</row>
    <row r="10" spans="1:84" ht="13.5" thickTop="1">
      <c r="A10" s="65" t="s">
        <v>13</v>
      </c>
      <c r="B10" s="65" t="s">
        <v>13</v>
      </c>
      <c r="C10" s="65">
        <v>20</v>
      </c>
      <c r="D10" s="65">
        <v>14</v>
      </c>
      <c r="E10" s="65"/>
      <c r="F10" s="65">
        <v>24</v>
      </c>
      <c r="G10" s="65">
        <v>520</v>
      </c>
      <c r="H10" s="65"/>
      <c r="I10" s="65">
        <v>2</v>
      </c>
      <c r="J10" s="65">
        <v>30</v>
      </c>
      <c r="K10" s="66">
        <f aca="true" t="shared" si="0" ref="K10:K22">IF(G10*I10&gt;=400,IF(B10="Roof",0,IF(0.25+15/SQRT(G10*I10)&lt;0.4,0.4,0.25+15/SQRT(G10*I10))),0)</f>
        <v>0</v>
      </c>
      <c r="L10" s="67">
        <f aca="true" t="shared" si="1" ref="L10:L22">IF(K10&gt;0,J10*K10,J10)</f>
        <v>30</v>
      </c>
      <c r="M10" s="65">
        <v>5</v>
      </c>
      <c r="N10" s="65">
        <f aca="true" t="shared" si="2" ref="N10:N22">0.15*M10/12*G10</f>
        <v>32.5</v>
      </c>
      <c r="O10" s="65"/>
      <c r="P10" s="65"/>
      <c r="Q10" s="65">
        <v>8</v>
      </c>
      <c r="R10" s="65">
        <f aca="true" t="shared" si="3" ref="R10:R22">0.15*D10*F10/144*C10</f>
        <v>7.000000000000001</v>
      </c>
      <c r="S10" s="65">
        <v>20</v>
      </c>
      <c r="T10" s="65">
        <f aca="true" t="shared" si="4" ref="T10:T22">S10*G10/1000</f>
        <v>10.4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</row>
    <row r="11" spans="1:84" ht="12.75">
      <c r="A11" s="6" t="s">
        <v>35</v>
      </c>
      <c r="B11" s="6" t="s">
        <v>36</v>
      </c>
      <c r="C11" s="6">
        <v>15.66</v>
      </c>
      <c r="D11" s="6">
        <v>14</v>
      </c>
      <c r="E11" s="6"/>
      <c r="F11" s="6">
        <v>24</v>
      </c>
      <c r="G11" s="8">
        <v>990</v>
      </c>
      <c r="H11" s="6"/>
      <c r="I11" s="6">
        <v>4</v>
      </c>
      <c r="J11" s="6">
        <v>150</v>
      </c>
      <c r="K11" s="9">
        <f t="shared" si="0"/>
        <v>0.4883656473113981</v>
      </c>
      <c r="L11" s="10">
        <f t="shared" si="1"/>
        <v>73.25484709670971</v>
      </c>
      <c r="M11" s="6">
        <v>7</v>
      </c>
      <c r="N11" s="6">
        <f t="shared" si="2"/>
        <v>86.62500000000001</v>
      </c>
      <c r="O11" s="6"/>
      <c r="P11" s="6"/>
      <c r="Q11" s="6">
        <v>8</v>
      </c>
      <c r="R11" s="6">
        <f t="shared" si="3"/>
        <v>5.481000000000001</v>
      </c>
      <c r="S11" s="6">
        <v>20</v>
      </c>
      <c r="T11" s="6">
        <f t="shared" si="4"/>
        <v>19.8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</row>
    <row r="12" spans="1:84" ht="12.75">
      <c r="A12" s="6">
        <v>8</v>
      </c>
      <c r="B12" s="6" t="s">
        <v>36</v>
      </c>
      <c r="C12" s="6">
        <v>14.66</v>
      </c>
      <c r="D12" s="6">
        <v>14</v>
      </c>
      <c r="E12" s="6"/>
      <c r="F12" s="6">
        <v>24</v>
      </c>
      <c r="G12" s="8">
        <v>990</v>
      </c>
      <c r="H12" s="6"/>
      <c r="I12" s="6">
        <v>4</v>
      </c>
      <c r="J12" s="6">
        <v>100</v>
      </c>
      <c r="K12" s="9">
        <f t="shared" si="0"/>
        <v>0.4883656473113981</v>
      </c>
      <c r="L12" s="10">
        <f t="shared" si="1"/>
        <v>48.83656473113981</v>
      </c>
      <c r="M12" s="6">
        <v>7</v>
      </c>
      <c r="N12" s="6">
        <f t="shared" si="2"/>
        <v>86.62500000000001</v>
      </c>
      <c r="O12" s="6"/>
      <c r="P12" s="6"/>
      <c r="Q12" s="6">
        <v>8</v>
      </c>
      <c r="R12" s="6">
        <f t="shared" si="3"/>
        <v>5.131</v>
      </c>
      <c r="S12" s="6">
        <v>20</v>
      </c>
      <c r="T12" s="6">
        <f t="shared" si="4"/>
        <v>19.8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</row>
    <row r="13" spans="1:84" ht="12.75">
      <c r="A13" s="6">
        <v>7</v>
      </c>
      <c r="B13" s="6" t="s">
        <v>36</v>
      </c>
      <c r="C13" s="6">
        <v>14</v>
      </c>
      <c r="D13" s="6">
        <v>14</v>
      </c>
      <c r="E13" s="6"/>
      <c r="F13" s="6">
        <v>24</v>
      </c>
      <c r="G13" s="8">
        <v>990</v>
      </c>
      <c r="H13" s="6"/>
      <c r="I13" s="6">
        <v>4</v>
      </c>
      <c r="J13" s="6">
        <v>100</v>
      </c>
      <c r="K13" s="9">
        <f t="shared" si="0"/>
        <v>0.4883656473113981</v>
      </c>
      <c r="L13" s="10">
        <f t="shared" si="1"/>
        <v>48.83656473113981</v>
      </c>
      <c r="M13" s="6">
        <v>7</v>
      </c>
      <c r="N13" s="6">
        <f t="shared" si="2"/>
        <v>86.62500000000001</v>
      </c>
      <c r="O13" s="6"/>
      <c r="P13" s="6"/>
      <c r="Q13" s="6">
        <v>8</v>
      </c>
      <c r="R13" s="6">
        <f t="shared" si="3"/>
        <v>4.9</v>
      </c>
      <c r="S13" s="6">
        <v>20</v>
      </c>
      <c r="T13" s="6">
        <f t="shared" si="4"/>
        <v>19.8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</row>
    <row r="14" spans="1:84" ht="12.75">
      <c r="A14" s="6">
        <v>6</v>
      </c>
      <c r="B14" s="6" t="s">
        <v>36</v>
      </c>
      <c r="C14" s="6">
        <v>14</v>
      </c>
      <c r="D14" s="6">
        <v>14</v>
      </c>
      <c r="E14" s="6"/>
      <c r="F14" s="6">
        <v>24</v>
      </c>
      <c r="G14" s="8">
        <v>990</v>
      </c>
      <c r="H14" s="6"/>
      <c r="I14" s="6">
        <v>4</v>
      </c>
      <c r="J14" s="6">
        <v>100</v>
      </c>
      <c r="K14" s="9">
        <f t="shared" si="0"/>
        <v>0.4883656473113981</v>
      </c>
      <c r="L14" s="10">
        <f t="shared" si="1"/>
        <v>48.83656473113981</v>
      </c>
      <c r="M14" s="6">
        <v>7</v>
      </c>
      <c r="N14" s="6">
        <f t="shared" si="2"/>
        <v>86.62500000000001</v>
      </c>
      <c r="O14" s="6"/>
      <c r="P14" s="6"/>
      <c r="Q14" s="6">
        <v>8</v>
      </c>
      <c r="R14" s="6">
        <f t="shared" si="3"/>
        <v>4.9</v>
      </c>
      <c r="S14" s="6">
        <v>20</v>
      </c>
      <c r="T14" s="6">
        <f t="shared" si="4"/>
        <v>19.8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</row>
    <row r="15" spans="1:84" ht="12.75">
      <c r="A15" s="6">
        <v>5</v>
      </c>
      <c r="B15" s="6" t="s">
        <v>36</v>
      </c>
      <c r="C15" s="6">
        <v>14</v>
      </c>
      <c r="D15" s="6">
        <v>14</v>
      </c>
      <c r="E15" s="6"/>
      <c r="F15" s="6">
        <v>24</v>
      </c>
      <c r="G15" s="8">
        <v>990</v>
      </c>
      <c r="H15" s="6"/>
      <c r="I15" s="6">
        <v>4</v>
      </c>
      <c r="J15" s="6">
        <v>100</v>
      </c>
      <c r="K15" s="9">
        <f t="shared" si="0"/>
        <v>0.4883656473113981</v>
      </c>
      <c r="L15" s="10">
        <f t="shared" si="1"/>
        <v>48.83656473113981</v>
      </c>
      <c r="M15" s="6">
        <v>7</v>
      </c>
      <c r="N15" s="6">
        <f t="shared" si="2"/>
        <v>86.62500000000001</v>
      </c>
      <c r="O15" s="6"/>
      <c r="P15" s="6"/>
      <c r="Q15" s="6">
        <v>8</v>
      </c>
      <c r="R15" s="6">
        <f t="shared" si="3"/>
        <v>4.9</v>
      </c>
      <c r="S15" s="6">
        <v>20</v>
      </c>
      <c r="T15" s="6">
        <f t="shared" si="4"/>
        <v>19.8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</row>
    <row r="16" spans="1:84" ht="12.75">
      <c r="A16" s="6">
        <v>4</v>
      </c>
      <c r="B16" s="6" t="s">
        <v>36</v>
      </c>
      <c r="C16" s="6">
        <v>14</v>
      </c>
      <c r="D16" s="6">
        <v>14</v>
      </c>
      <c r="E16" s="6"/>
      <c r="F16" s="6">
        <v>24</v>
      </c>
      <c r="G16" s="8">
        <v>990</v>
      </c>
      <c r="H16" s="6"/>
      <c r="I16" s="6">
        <v>4</v>
      </c>
      <c r="J16" s="6">
        <v>100</v>
      </c>
      <c r="K16" s="9">
        <f t="shared" si="0"/>
        <v>0.4883656473113981</v>
      </c>
      <c r="L16" s="10">
        <f t="shared" si="1"/>
        <v>48.83656473113981</v>
      </c>
      <c r="M16" s="6">
        <v>7</v>
      </c>
      <c r="N16" s="6">
        <f t="shared" si="2"/>
        <v>86.62500000000001</v>
      </c>
      <c r="O16" s="6"/>
      <c r="P16" s="6"/>
      <c r="Q16" s="6">
        <v>8</v>
      </c>
      <c r="R16" s="6">
        <f t="shared" si="3"/>
        <v>4.9</v>
      </c>
      <c r="S16" s="6">
        <v>20</v>
      </c>
      <c r="T16" s="6">
        <f t="shared" si="4"/>
        <v>19.8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</row>
    <row r="17" spans="1:84" ht="12.75">
      <c r="A17" s="6">
        <v>3</v>
      </c>
      <c r="B17" s="6" t="s">
        <v>36</v>
      </c>
      <c r="C17" s="6">
        <v>14</v>
      </c>
      <c r="D17" s="6">
        <v>14</v>
      </c>
      <c r="E17" s="6"/>
      <c r="F17" s="6">
        <v>24</v>
      </c>
      <c r="G17" s="8">
        <v>990</v>
      </c>
      <c r="H17" s="6"/>
      <c r="I17" s="6">
        <v>4</v>
      </c>
      <c r="J17" s="6">
        <v>100</v>
      </c>
      <c r="K17" s="9">
        <f t="shared" si="0"/>
        <v>0.4883656473113981</v>
      </c>
      <c r="L17" s="10">
        <f t="shared" si="1"/>
        <v>48.83656473113981</v>
      </c>
      <c r="M17" s="6">
        <v>8</v>
      </c>
      <c r="N17" s="6">
        <f t="shared" si="2"/>
        <v>98.99999999999999</v>
      </c>
      <c r="O17" s="6"/>
      <c r="P17" s="6"/>
      <c r="Q17" s="6">
        <v>8</v>
      </c>
      <c r="R17" s="6">
        <f t="shared" si="3"/>
        <v>4.9</v>
      </c>
      <c r="S17" s="6">
        <v>20</v>
      </c>
      <c r="T17" s="6">
        <f t="shared" si="4"/>
        <v>19.8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</row>
    <row r="18" spans="1:84" ht="12.75">
      <c r="A18" s="6">
        <v>2</v>
      </c>
      <c r="B18" s="6" t="s">
        <v>36</v>
      </c>
      <c r="C18" s="6">
        <v>14</v>
      </c>
      <c r="D18" s="6">
        <v>14</v>
      </c>
      <c r="E18" s="6"/>
      <c r="F18" s="6">
        <v>24</v>
      </c>
      <c r="G18" s="8">
        <v>990</v>
      </c>
      <c r="H18" s="6"/>
      <c r="I18" s="6">
        <v>4</v>
      </c>
      <c r="J18" s="6">
        <v>100</v>
      </c>
      <c r="K18" s="9">
        <f t="shared" si="0"/>
        <v>0.4883656473113981</v>
      </c>
      <c r="L18" s="10">
        <f t="shared" si="1"/>
        <v>48.83656473113981</v>
      </c>
      <c r="M18" s="6">
        <v>8</v>
      </c>
      <c r="N18" s="6">
        <f t="shared" si="2"/>
        <v>98.99999999999999</v>
      </c>
      <c r="O18" s="6"/>
      <c r="P18" s="6"/>
      <c r="Q18" s="6">
        <v>8</v>
      </c>
      <c r="R18" s="6">
        <f t="shared" si="3"/>
        <v>4.9</v>
      </c>
      <c r="S18" s="6">
        <v>20</v>
      </c>
      <c r="T18" s="6">
        <f t="shared" si="4"/>
        <v>19.8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</row>
    <row r="19" spans="1:84" ht="12.75">
      <c r="A19" s="6">
        <v>1</v>
      </c>
      <c r="B19" s="6" t="s">
        <v>36</v>
      </c>
      <c r="C19" s="6">
        <v>20</v>
      </c>
      <c r="D19" s="6">
        <v>14</v>
      </c>
      <c r="E19" s="6"/>
      <c r="F19" s="6">
        <v>24</v>
      </c>
      <c r="G19" s="6">
        <v>750</v>
      </c>
      <c r="H19" s="6"/>
      <c r="I19" s="6">
        <v>4</v>
      </c>
      <c r="J19" s="6">
        <v>100</v>
      </c>
      <c r="K19" s="9">
        <f t="shared" si="0"/>
        <v>0.523861278752583</v>
      </c>
      <c r="L19" s="10">
        <f t="shared" si="1"/>
        <v>52.3861278752583</v>
      </c>
      <c r="M19" s="6">
        <v>8</v>
      </c>
      <c r="N19" s="6">
        <f t="shared" si="2"/>
        <v>75</v>
      </c>
      <c r="O19" s="6"/>
      <c r="P19" s="6"/>
      <c r="Q19" s="6">
        <v>8</v>
      </c>
      <c r="R19" s="6">
        <f t="shared" si="3"/>
        <v>7.000000000000001</v>
      </c>
      <c r="S19" s="6">
        <v>20</v>
      </c>
      <c r="T19" s="6">
        <f t="shared" si="4"/>
        <v>15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</row>
    <row r="20" spans="1:84" ht="12.75">
      <c r="A20" s="62" t="s">
        <v>56</v>
      </c>
      <c r="B20" s="62" t="s">
        <v>36</v>
      </c>
      <c r="C20" s="62">
        <v>0</v>
      </c>
      <c r="D20" s="62">
        <v>0</v>
      </c>
      <c r="E20" s="62"/>
      <c r="F20" s="62">
        <v>0</v>
      </c>
      <c r="G20" s="62">
        <v>0</v>
      </c>
      <c r="H20" s="62"/>
      <c r="I20" s="62">
        <v>0</v>
      </c>
      <c r="J20" s="62">
        <v>0</v>
      </c>
      <c r="K20" s="63">
        <f t="shared" si="0"/>
        <v>0</v>
      </c>
      <c r="L20" s="64">
        <f t="shared" si="1"/>
        <v>0</v>
      </c>
      <c r="M20" s="62">
        <v>0</v>
      </c>
      <c r="N20" s="62">
        <f t="shared" si="2"/>
        <v>0</v>
      </c>
      <c r="O20" s="62"/>
      <c r="P20" s="62"/>
      <c r="Q20" s="62">
        <v>0</v>
      </c>
      <c r="R20" s="62">
        <f t="shared" si="3"/>
        <v>0</v>
      </c>
      <c r="S20" s="62">
        <v>0</v>
      </c>
      <c r="T20" s="62">
        <f t="shared" si="4"/>
        <v>0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</row>
    <row r="21" spans="1:84" ht="12.75">
      <c r="A21" s="8" t="s">
        <v>57</v>
      </c>
      <c r="B21" s="8" t="s">
        <v>36</v>
      </c>
      <c r="C21" s="8">
        <v>10.5</v>
      </c>
      <c r="D21" s="8">
        <v>14</v>
      </c>
      <c r="E21" s="8"/>
      <c r="F21" s="8">
        <v>24</v>
      </c>
      <c r="G21" s="8">
        <v>750</v>
      </c>
      <c r="H21" s="8"/>
      <c r="I21" s="8">
        <v>4</v>
      </c>
      <c r="J21" s="8">
        <v>40</v>
      </c>
      <c r="K21" s="55">
        <f t="shared" si="0"/>
        <v>0.523861278752583</v>
      </c>
      <c r="L21" s="56">
        <f t="shared" si="1"/>
        <v>20.95445115010332</v>
      </c>
      <c r="M21" s="8">
        <v>5</v>
      </c>
      <c r="N21" s="8">
        <f t="shared" si="2"/>
        <v>46.875</v>
      </c>
      <c r="O21" s="8"/>
      <c r="P21" s="8"/>
      <c r="Q21" s="8">
        <v>0</v>
      </c>
      <c r="R21" s="8">
        <f t="shared" si="3"/>
        <v>3.6750000000000003</v>
      </c>
      <c r="S21" s="8">
        <v>20</v>
      </c>
      <c r="T21" s="8">
        <f t="shared" si="4"/>
        <v>15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</row>
    <row r="22" spans="1:84" ht="12.75">
      <c r="A22" s="8" t="s">
        <v>58</v>
      </c>
      <c r="B22" s="8" t="s">
        <v>36</v>
      </c>
      <c r="C22" s="8">
        <v>10</v>
      </c>
      <c r="D22" s="8">
        <v>14</v>
      </c>
      <c r="E22" s="8"/>
      <c r="F22" s="8">
        <v>24</v>
      </c>
      <c r="G22" s="8">
        <v>750</v>
      </c>
      <c r="H22" s="8"/>
      <c r="I22" s="8">
        <v>4</v>
      </c>
      <c r="J22" s="8">
        <v>40</v>
      </c>
      <c r="K22" s="55">
        <f t="shared" si="0"/>
        <v>0.523861278752583</v>
      </c>
      <c r="L22" s="56">
        <f t="shared" si="1"/>
        <v>20.95445115010332</v>
      </c>
      <c r="M22" s="8">
        <v>5</v>
      </c>
      <c r="N22" s="8">
        <f t="shared" si="2"/>
        <v>46.875</v>
      </c>
      <c r="O22" s="8"/>
      <c r="P22" s="8"/>
      <c r="Q22" s="8">
        <v>0</v>
      </c>
      <c r="R22" s="8">
        <f t="shared" si="3"/>
        <v>3.5000000000000004</v>
      </c>
      <c r="S22" s="8">
        <v>20</v>
      </c>
      <c r="T22" s="8">
        <f t="shared" si="4"/>
        <v>15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</row>
    <row r="23" spans="1:84" ht="12.7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</row>
    <row r="24" spans="21:84" ht="12.75"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</row>
    <row r="25" spans="21:84" ht="12.75"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</row>
    <row r="26" spans="21:84" ht="12.75"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</row>
    <row r="27" spans="1:84" ht="13.5">
      <c r="A27" s="84" t="s">
        <v>4</v>
      </c>
      <c r="B27" s="21" t="s">
        <v>47</v>
      </c>
      <c r="C27" s="35" t="s">
        <v>48</v>
      </c>
      <c r="D27" s="81" t="s">
        <v>49</v>
      </c>
      <c r="E27" s="82"/>
      <c r="F27" s="83"/>
      <c r="G27" s="38" t="s">
        <v>50</v>
      </c>
      <c r="H27" s="36"/>
      <c r="I27" s="37" t="s">
        <v>51</v>
      </c>
      <c r="J27" s="39" t="s">
        <v>52</v>
      </c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</row>
    <row r="28" spans="1:84" ht="13.5" thickBot="1">
      <c r="A28" s="85"/>
      <c r="B28" s="28" t="s">
        <v>16</v>
      </c>
      <c r="C28" s="41" t="s">
        <v>16</v>
      </c>
      <c r="D28" s="75" t="s">
        <v>16</v>
      </c>
      <c r="E28" s="76"/>
      <c r="F28" s="77"/>
      <c r="G28" s="43" t="s">
        <v>16</v>
      </c>
      <c r="H28" s="28"/>
      <c r="I28" s="42" t="s">
        <v>16</v>
      </c>
      <c r="J28" s="27" t="s">
        <v>16</v>
      </c>
      <c r="K28" s="58"/>
      <c r="L28" s="45" t="s">
        <v>53</v>
      </c>
      <c r="M28" s="2"/>
      <c r="N28" s="2"/>
      <c r="O28" s="2"/>
      <c r="P28" s="2"/>
      <c r="Q28" s="58"/>
      <c r="R28" s="2"/>
      <c r="S28" s="2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</row>
    <row r="29" spans="1:84" ht="13.5" thickTop="1">
      <c r="A29" s="5" t="s">
        <v>13</v>
      </c>
      <c r="B29" s="51">
        <f aca="true" t="shared" si="5" ref="B29:B41">L10*G10/1000</f>
        <v>15.6</v>
      </c>
      <c r="C29" s="52">
        <f aca="true" t="shared" si="6" ref="C29:C41">(N10+O10+P10+Q10+R10+T10)</f>
        <v>57.9</v>
      </c>
      <c r="D29" s="86">
        <f>B29</f>
        <v>15.6</v>
      </c>
      <c r="E29" s="87"/>
      <c r="F29" s="87"/>
      <c r="G29" s="52">
        <f>C29</f>
        <v>57.9</v>
      </c>
      <c r="H29" s="54"/>
      <c r="I29" s="69">
        <f aca="true" t="shared" si="7" ref="I29:I41">D29+G29</f>
        <v>73.5</v>
      </c>
      <c r="J29" s="70">
        <f aca="true" t="shared" si="8" ref="J29:J41">1.2*G29+1.6*D29</f>
        <v>94.44</v>
      </c>
      <c r="K29" s="58"/>
      <c r="L29" s="45" t="s">
        <v>21</v>
      </c>
      <c r="M29" s="3"/>
      <c r="N29" s="3"/>
      <c r="O29" s="3"/>
      <c r="P29" s="45">
        <v>4</v>
      </c>
      <c r="Q29" s="58"/>
      <c r="R29" s="3"/>
      <c r="S29" s="3"/>
      <c r="T29" s="4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</row>
    <row r="30" spans="1:84" ht="12.75">
      <c r="A30" s="6" t="s">
        <v>35</v>
      </c>
      <c r="B30" s="9">
        <f t="shared" si="5"/>
        <v>72.52229862574261</v>
      </c>
      <c r="C30" s="11">
        <f t="shared" si="6"/>
        <v>119.906</v>
      </c>
      <c r="D30" s="72">
        <f aca="true" t="shared" si="9" ref="D30:D41">D29+B30</f>
        <v>88.1222986257426</v>
      </c>
      <c r="E30" s="73"/>
      <c r="F30" s="74"/>
      <c r="G30" s="11">
        <f aca="true" t="shared" si="10" ref="G30:G41">G29+C30</f>
        <v>177.806</v>
      </c>
      <c r="H30" s="13"/>
      <c r="I30" s="68">
        <f t="shared" si="7"/>
        <v>265.9282986257426</v>
      </c>
      <c r="J30" s="71">
        <f t="shared" si="8"/>
        <v>354.3628778011882</v>
      </c>
      <c r="K30" s="58"/>
      <c r="L30" s="45" t="s">
        <v>22</v>
      </c>
      <c r="M30" s="3"/>
      <c r="N30" s="3"/>
      <c r="O30" s="3"/>
      <c r="P30" s="45">
        <v>4</v>
      </c>
      <c r="Q30" s="58"/>
      <c r="R30" s="45"/>
      <c r="S30" s="3"/>
      <c r="T30" s="4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</row>
    <row r="31" spans="1:84" ht="12.75">
      <c r="A31" s="6">
        <v>9</v>
      </c>
      <c r="B31" s="9">
        <f t="shared" si="5"/>
        <v>48.34819908382841</v>
      </c>
      <c r="C31" s="11">
        <f t="shared" si="6"/>
        <v>119.55600000000001</v>
      </c>
      <c r="D31" s="72">
        <f t="shared" si="9"/>
        <v>136.47049770957102</v>
      </c>
      <c r="E31" s="73"/>
      <c r="F31" s="74"/>
      <c r="G31" s="11">
        <f t="shared" si="10"/>
        <v>297.362</v>
      </c>
      <c r="H31" s="13"/>
      <c r="I31" s="68">
        <f t="shared" si="7"/>
        <v>433.83249770957104</v>
      </c>
      <c r="J31" s="71">
        <f t="shared" si="8"/>
        <v>575.1871963353137</v>
      </c>
      <c r="K31" s="58"/>
      <c r="L31" s="45" t="s">
        <v>23</v>
      </c>
      <c r="M31" s="3"/>
      <c r="N31" s="3"/>
      <c r="O31" s="3"/>
      <c r="P31" s="45">
        <v>3</v>
      </c>
      <c r="Q31" s="58"/>
      <c r="R31" s="45"/>
      <c r="S31" s="3"/>
      <c r="T31" s="4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</row>
    <row r="32" spans="1:84" ht="12.75">
      <c r="A32" s="6">
        <f aca="true" t="shared" si="11" ref="A32:A40">A13</f>
        <v>7</v>
      </c>
      <c r="B32" s="9">
        <f t="shared" si="5"/>
        <v>48.34819908382841</v>
      </c>
      <c r="C32" s="11">
        <f t="shared" si="6"/>
        <v>119.32500000000002</v>
      </c>
      <c r="D32" s="72">
        <f t="shared" si="9"/>
        <v>184.81869679339943</v>
      </c>
      <c r="E32" s="73"/>
      <c r="F32" s="74"/>
      <c r="G32" s="11">
        <f t="shared" si="10"/>
        <v>416.687</v>
      </c>
      <c r="H32" s="13"/>
      <c r="I32" s="68">
        <f t="shared" si="7"/>
        <v>601.5056967933995</v>
      </c>
      <c r="J32" s="71">
        <f t="shared" si="8"/>
        <v>795.7343148694391</v>
      </c>
      <c r="K32" s="58"/>
      <c r="L32" s="45" t="s">
        <v>20</v>
      </c>
      <c r="M32" s="3"/>
      <c r="N32" s="3"/>
      <c r="O32" s="3"/>
      <c r="P32" s="45">
        <v>2</v>
      </c>
      <c r="Q32" s="58"/>
      <c r="R32" s="45"/>
      <c r="S32" s="3"/>
      <c r="T32" s="4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</row>
    <row r="33" spans="1:84" ht="12.75">
      <c r="A33" s="6">
        <f t="shared" si="11"/>
        <v>6</v>
      </c>
      <c r="B33" s="9">
        <f t="shared" si="5"/>
        <v>48.34819908382841</v>
      </c>
      <c r="C33" s="11">
        <f t="shared" si="6"/>
        <v>119.32500000000002</v>
      </c>
      <c r="D33" s="72">
        <f t="shared" si="9"/>
        <v>233.16689587722783</v>
      </c>
      <c r="E33" s="73"/>
      <c r="F33" s="74"/>
      <c r="G33" s="11">
        <f t="shared" si="10"/>
        <v>536.0120000000001</v>
      </c>
      <c r="H33" s="13"/>
      <c r="I33" s="68">
        <f t="shared" si="7"/>
        <v>769.1788958772279</v>
      </c>
      <c r="J33" s="71">
        <f t="shared" si="8"/>
        <v>1016.2814334035646</v>
      </c>
      <c r="K33" s="58"/>
      <c r="L33" s="45"/>
      <c r="M33" s="3"/>
      <c r="N33" s="3"/>
      <c r="O33" s="3"/>
      <c r="P33" s="3"/>
      <c r="Q33" s="58"/>
      <c r="R33" s="45"/>
      <c r="S33" s="3"/>
      <c r="T33" s="4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</row>
    <row r="34" spans="1:84" ht="12.75">
      <c r="A34" s="6">
        <f t="shared" si="11"/>
        <v>5</v>
      </c>
      <c r="B34" s="9">
        <f t="shared" si="5"/>
        <v>48.34819908382841</v>
      </c>
      <c r="C34" s="11">
        <f t="shared" si="6"/>
        <v>119.32500000000002</v>
      </c>
      <c r="D34" s="72">
        <f t="shared" si="9"/>
        <v>281.51509496105626</v>
      </c>
      <c r="E34" s="73"/>
      <c r="F34" s="74"/>
      <c r="G34" s="11">
        <f t="shared" si="10"/>
        <v>655.3370000000001</v>
      </c>
      <c r="H34" s="13"/>
      <c r="I34" s="68">
        <f t="shared" si="7"/>
        <v>936.8520949610563</v>
      </c>
      <c r="J34" s="71">
        <f t="shared" si="8"/>
        <v>1236.8285519376902</v>
      </c>
      <c r="K34" s="58"/>
      <c r="L34" s="45" t="s">
        <v>30</v>
      </c>
      <c r="M34" s="3"/>
      <c r="N34" s="3"/>
      <c r="O34" s="3"/>
      <c r="P34" s="3"/>
      <c r="Q34" s="58"/>
      <c r="R34" s="45"/>
      <c r="S34" s="3"/>
      <c r="T34" s="4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</row>
    <row r="35" spans="1:84" ht="12.75">
      <c r="A35" s="6">
        <f t="shared" si="11"/>
        <v>4</v>
      </c>
      <c r="B35" s="9">
        <f t="shared" si="5"/>
        <v>48.34819908382841</v>
      </c>
      <c r="C35" s="11">
        <f t="shared" si="6"/>
        <v>119.32500000000002</v>
      </c>
      <c r="D35" s="72">
        <f t="shared" si="9"/>
        <v>329.8632940448847</v>
      </c>
      <c r="E35" s="73"/>
      <c r="F35" s="74"/>
      <c r="G35" s="11">
        <f t="shared" si="10"/>
        <v>774.6620000000001</v>
      </c>
      <c r="H35" s="13"/>
      <c r="I35" s="68">
        <f t="shared" si="7"/>
        <v>1104.525294044885</v>
      </c>
      <c r="J35" s="71">
        <f t="shared" si="8"/>
        <v>1457.3756704718157</v>
      </c>
      <c r="K35" s="58"/>
      <c r="L35" s="45" t="s">
        <v>54</v>
      </c>
      <c r="M35" s="3"/>
      <c r="N35" s="3"/>
      <c r="O35" s="3"/>
      <c r="P35" s="3"/>
      <c r="Q35" s="58"/>
      <c r="R35" s="3"/>
      <c r="S35" s="3"/>
      <c r="T35" s="4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</row>
    <row r="36" spans="1:84" ht="12.75">
      <c r="A36" s="6">
        <f t="shared" si="11"/>
        <v>3</v>
      </c>
      <c r="B36" s="9">
        <f t="shared" si="5"/>
        <v>48.34819908382841</v>
      </c>
      <c r="C36" s="11">
        <f t="shared" si="6"/>
        <v>131.7</v>
      </c>
      <c r="D36" s="72">
        <f t="shared" si="9"/>
        <v>378.21149312871313</v>
      </c>
      <c r="E36" s="73"/>
      <c r="F36" s="74"/>
      <c r="G36" s="11">
        <f t="shared" si="10"/>
        <v>906.3620000000001</v>
      </c>
      <c r="H36" s="13"/>
      <c r="I36" s="68">
        <f t="shared" si="7"/>
        <v>1284.5734931287132</v>
      </c>
      <c r="J36" s="71">
        <f t="shared" si="8"/>
        <v>1692.7727890059411</v>
      </c>
      <c r="K36" s="58"/>
      <c r="L36" s="45" t="s">
        <v>31</v>
      </c>
      <c r="M36" s="3"/>
      <c r="N36" s="3"/>
      <c r="O36" s="3"/>
      <c r="P36" s="3"/>
      <c r="Q36" s="58"/>
      <c r="R36" s="3"/>
      <c r="S36" s="3"/>
      <c r="T36" s="4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</row>
    <row r="37" spans="1:84" ht="12.75">
      <c r="A37" s="6">
        <f t="shared" si="11"/>
        <v>2</v>
      </c>
      <c r="B37" s="9">
        <f t="shared" si="5"/>
        <v>48.34819908382841</v>
      </c>
      <c r="C37" s="11">
        <f t="shared" si="6"/>
        <v>131.7</v>
      </c>
      <c r="D37" s="72">
        <f t="shared" si="9"/>
        <v>426.55969221254156</v>
      </c>
      <c r="E37" s="73"/>
      <c r="F37" s="74"/>
      <c r="G37" s="11">
        <f t="shared" si="10"/>
        <v>1038.0620000000001</v>
      </c>
      <c r="H37" s="13"/>
      <c r="I37" s="68">
        <f t="shared" si="7"/>
        <v>1464.6216922125418</v>
      </c>
      <c r="J37" s="71">
        <f t="shared" si="8"/>
        <v>1928.1699075400666</v>
      </c>
      <c r="K37" s="58"/>
      <c r="L37" s="45" t="s">
        <v>32</v>
      </c>
      <c r="M37" s="3"/>
      <c r="N37" s="3"/>
      <c r="O37" s="3"/>
      <c r="P37" s="3"/>
      <c r="Q37" s="58"/>
      <c r="R37" s="3"/>
      <c r="S37" s="3"/>
      <c r="T37" s="4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</row>
    <row r="38" spans="1:84" ht="12.75">
      <c r="A38" s="6">
        <f t="shared" si="11"/>
        <v>1</v>
      </c>
      <c r="B38" s="9">
        <f t="shared" si="5"/>
        <v>39.28959590644373</v>
      </c>
      <c r="C38" s="11">
        <f t="shared" si="6"/>
        <v>105</v>
      </c>
      <c r="D38" s="72">
        <f t="shared" si="9"/>
        <v>465.84928811898527</v>
      </c>
      <c r="E38" s="73"/>
      <c r="F38" s="74"/>
      <c r="G38" s="11">
        <f t="shared" si="10"/>
        <v>1143.0620000000001</v>
      </c>
      <c r="H38" s="13"/>
      <c r="I38" s="68">
        <f t="shared" si="7"/>
        <v>1608.9112881189853</v>
      </c>
      <c r="J38" s="71">
        <f t="shared" si="8"/>
        <v>2117.0332609903767</v>
      </c>
      <c r="K38" s="58"/>
      <c r="L38" s="45" t="s">
        <v>33</v>
      </c>
      <c r="M38" s="3"/>
      <c r="N38" s="3"/>
      <c r="O38" s="3"/>
      <c r="P38" s="3"/>
      <c r="Q38" s="58"/>
      <c r="R38" s="3"/>
      <c r="S38" s="3"/>
      <c r="T38" s="4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</row>
    <row r="39" spans="1:84" ht="12.75">
      <c r="A39" s="6" t="str">
        <f t="shared" si="11"/>
        <v>P-2</v>
      </c>
      <c r="B39" s="9">
        <f t="shared" si="5"/>
        <v>0</v>
      </c>
      <c r="C39" s="11">
        <f t="shared" si="6"/>
        <v>0</v>
      </c>
      <c r="D39" s="72">
        <f t="shared" si="9"/>
        <v>465.84928811898527</v>
      </c>
      <c r="E39" s="73"/>
      <c r="F39" s="74"/>
      <c r="G39" s="11">
        <f t="shared" si="10"/>
        <v>1143.0620000000001</v>
      </c>
      <c r="H39" s="13"/>
      <c r="I39" s="68">
        <f t="shared" si="7"/>
        <v>1608.9112881189853</v>
      </c>
      <c r="J39" s="71">
        <f t="shared" si="8"/>
        <v>2117.0332609903767</v>
      </c>
      <c r="K39" s="58"/>
      <c r="L39" s="45" t="s">
        <v>34</v>
      </c>
      <c r="M39" s="58"/>
      <c r="N39" s="58"/>
      <c r="O39" s="58"/>
      <c r="P39" s="58"/>
      <c r="Q39" s="58"/>
      <c r="R39" s="3"/>
      <c r="S39" s="3"/>
      <c r="T39" s="4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</row>
    <row r="40" spans="1:84" ht="12.75">
      <c r="A40" s="6" t="str">
        <f t="shared" si="11"/>
        <v>P-3</v>
      </c>
      <c r="B40" s="9">
        <f t="shared" si="5"/>
        <v>15.715838362577491</v>
      </c>
      <c r="C40" s="11">
        <f t="shared" si="6"/>
        <v>65.55</v>
      </c>
      <c r="D40" s="72">
        <f t="shared" si="9"/>
        <v>481.56512648156274</v>
      </c>
      <c r="E40" s="73"/>
      <c r="F40" s="74"/>
      <c r="G40" s="11">
        <f t="shared" si="10"/>
        <v>1208.612</v>
      </c>
      <c r="H40" s="14"/>
      <c r="I40" s="68">
        <f t="shared" si="7"/>
        <v>1690.177126481563</v>
      </c>
      <c r="J40" s="71">
        <f t="shared" si="8"/>
        <v>2220.8386023705007</v>
      </c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</row>
    <row r="41" spans="1:84" ht="12.75">
      <c r="A41" s="57" t="s">
        <v>58</v>
      </c>
      <c r="B41" s="9">
        <f t="shared" si="5"/>
        <v>15.715838362577491</v>
      </c>
      <c r="C41" s="11">
        <f t="shared" si="6"/>
        <v>65.375</v>
      </c>
      <c r="D41" s="72">
        <f t="shared" si="9"/>
        <v>497.2809648441402</v>
      </c>
      <c r="E41" s="73"/>
      <c r="F41" s="74"/>
      <c r="G41" s="11">
        <f t="shared" si="10"/>
        <v>1273.987</v>
      </c>
      <c r="H41" s="58"/>
      <c r="I41" s="68">
        <f t="shared" si="7"/>
        <v>1771.2679648441404</v>
      </c>
      <c r="J41" s="71">
        <f t="shared" si="8"/>
        <v>2324.433943750624</v>
      </c>
      <c r="K41" s="2"/>
      <c r="L41" s="2"/>
      <c r="M41" s="2"/>
      <c r="N41" s="46"/>
      <c r="O41" s="58"/>
      <c r="P41" s="58"/>
      <c r="Q41" s="58"/>
      <c r="R41" s="58"/>
      <c r="S41" s="58"/>
      <c r="T41" s="58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</row>
    <row r="42" spans="1:84" ht="12.7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</row>
    <row r="43" spans="14:84" ht="12.75">
      <c r="N43" s="58"/>
      <c r="O43" s="58"/>
      <c r="P43" s="58"/>
      <c r="Q43" s="58"/>
      <c r="R43" s="58"/>
      <c r="S43" s="58"/>
      <c r="T43" s="58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</row>
    <row r="44" spans="14:84" ht="12.75">
      <c r="N44" s="58"/>
      <c r="O44" s="58"/>
      <c r="P44" s="58"/>
      <c r="Q44" s="58"/>
      <c r="R44" s="58"/>
      <c r="S44" s="58"/>
      <c r="T44" s="58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</row>
    <row r="45" spans="1:84" ht="12.75">
      <c r="A45" s="47" t="s">
        <v>25</v>
      </c>
      <c r="B45" s="47"/>
      <c r="C45" s="2"/>
      <c r="D45" s="2"/>
      <c r="E45" s="2"/>
      <c r="F45" s="2"/>
      <c r="G45" s="2"/>
      <c r="H45" s="2"/>
      <c r="I45" s="2"/>
      <c r="J45" s="2"/>
      <c r="K45" s="2"/>
      <c r="L45" s="2"/>
      <c r="M45" s="58"/>
      <c r="N45" s="58"/>
      <c r="O45" s="58"/>
      <c r="P45" s="58"/>
      <c r="Q45" s="58"/>
      <c r="R45" s="58"/>
      <c r="S45" s="58"/>
      <c r="T45" s="58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</row>
    <row r="46" spans="1:21" ht="12.75">
      <c r="A46" s="46" t="s">
        <v>26</v>
      </c>
      <c r="B46" s="46"/>
      <c r="C46" s="2"/>
      <c r="D46" s="2"/>
      <c r="E46" s="2"/>
      <c r="F46" s="2"/>
      <c r="G46" s="2">
        <v>4000</v>
      </c>
      <c r="H46" s="2"/>
      <c r="I46" s="16"/>
      <c r="J46" s="16" t="s">
        <v>27</v>
      </c>
      <c r="K46" s="2"/>
      <c r="M46" s="13">
        <f>SQRT(G47)</f>
        <v>21.04321722577218</v>
      </c>
      <c r="N46" s="58"/>
      <c r="O46" s="58"/>
      <c r="P46" s="58"/>
      <c r="Q46" s="58"/>
      <c r="R46" s="58"/>
      <c r="S46" s="58"/>
      <c r="T46" s="58"/>
      <c r="U46" s="58"/>
    </row>
    <row r="47" spans="1:21" ht="15">
      <c r="A47" s="46" t="s">
        <v>55</v>
      </c>
      <c r="B47" s="46"/>
      <c r="C47" s="2"/>
      <c r="D47" s="2"/>
      <c r="E47" s="2"/>
      <c r="F47" s="2"/>
      <c r="G47" s="48">
        <f>I41*1000/G46</f>
        <v>442.8169912110351</v>
      </c>
      <c r="H47" s="49"/>
      <c r="I47" s="16"/>
      <c r="J47" s="2"/>
      <c r="K47" s="2"/>
      <c r="L47" s="50"/>
      <c r="M47" s="58"/>
      <c r="N47" s="58"/>
      <c r="O47" s="58"/>
      <c r="P47" s="58"/>
      <c r="Q47" s="58"/>
      <c r="R47" s="58"/>
      <c r="S47" s="58"/>
      <c r="T47" s="58"/>
      <c r="U47" s="58"/>
    </row>
    <row r="48" spans="3:21" ht="12.75"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</row>
    <row r="49" spans="3:21" ht="12.75"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</row>
    <row r="50" spans="3:21" ht="12.75"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</row>
    <row r="51" spans="3:21" ht="12.75"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</row>
    <row r="52" spans="3:21" ht="12.75"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</row>
    <row r="53" spans="3:21" ht="12.75"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</row>
    <row r="54" spans="3:21" ht="12.75"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</row>
    <row r="55" spans="3:21" ht="12.75"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</row>
    <row r="56" spans="3:21" ht="12.75"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3:21" ht="12.75"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3:21" ht="12.75"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</row>
    <row r="59" spans="3:21" ht="12.75"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</row>
    <row r="60" spans="3:21" ht="12.75"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</row>
    <row r="61" spans="3:21" ht="12.75"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</row>
    <row r="62" spans="3:21" ht="12.75"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</row>
    <row r="63" spans="3:21" ht="12.75"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</row>
    <row r="64" spans="3:21" ht="12.75"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</row>
    <row r="65" spans="3:21" ht="12.75"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</row>
    <row r="66" spans="3:21" ht="12.75"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</row>
    <row r="67" spans="3:21" ht="12.75"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</row>
    <row r="68" spans="3:21" ht="12.75"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</row>
    <row r="69" spans="3:21" ht="12.75"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</row>
    <row r="70" spans="3:21" ht="12.75"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</row>
    <row r="71" spans="3:21" ht="12.75"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</row>
    <row r="72" spans="3:21" ht="12.75"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</row>
    <row r="73" spans="3:21" ht="12.75"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</row>
    <row r="74" spans="3:21" ht="12.75"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</row>
    <row r="75" spans="3:21" ht="12.75"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</row>
    <row r="76" spans="3:21" ht="12.75"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</row>
    <row r="77" spans="3:21" ht="12.75"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</row>
    <row r="78" spans="3:21" ht="12.75"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</row>
    <row r="79" spans="3:21" ht="12.75"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</row>
    <row r="80" spans="3:21" ht="12.75"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</row>
    <row r="81" spans="3:21" ht="12.75"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</row>
    <row r="82" spans="3:21" ht="12.75"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</row>
    <row r="83" spans="3:21" ht="12.75"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</row>
    <row r="84" spans="3:21" ht="12.75"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</row>
    <row r="85" spans="3:21" ht="12.75"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</row>
    <row r="86" spans="3:21" ht="12.75"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</row>
    <row r="87" spans="3:21" ht="12.75"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</row>
    <row r="88" spans="3:21" ht="12.75"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</row>
    <row r="89" spans="3:21" ht="12.75"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</row>
    <row r="90" spans="3:21" ht="12.75"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</row>
    <row r="91" spans="3:21" ht="12.75"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</row>
    <row r="92" spans="3:21" ht="12.75"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</row>
    <row r="93" spans="3:21" ht="12.75"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</row>
    <row r="94" spans="3:21" ht="12.75"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</row>
    <row r="95" spans="3:21" ht="12.75"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</row>
    <row r="96" spans="3:21" ht="12.75"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</row>
    <row r="97" spans="3:21" ht="12.75"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</row>
    <row r="98" spans="3:21" ht="12.75"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</row>
    <row r="99" spans="3:21" ht="12.75"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</row>
    <row r="100" spans="3:21" ht="12.75"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</row>
    <row r="101" spans="3:21" ht="12.75"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</row>
    <row r="102" spans="3:21" ht="12.75"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</row>
    <row r="103" spans="3:21" ht="12.75"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</row>
    <row r="104" spans="3:21" ht="12.75"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</row>
    <row r="105" spans="3:21" ht="12.75"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</row>
    <row r="106" spans="3:21" ht="12.75"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</row>
    <row r="107" spans="3:21" ht="12.75"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</row>
    <row r="108" spans="3:21" ht="12.75"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</row>
    <row r="109" spans="3:21" ht="12.75"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</row>
    <row r="110" spans="3:21" ht="12.75"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</row>
    <row r="111" spans="3:21" ht="12.75"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</row>
    <row r="112" spans="3:21" ht="12.75"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</row>
    <row r="113" spans="3:21" ht="12.75"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</row>
    <row r="114" spans="3:21" ht="12.75"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</row>
  </sheetData>
  <mergeCells count="19">
    <mergeCell ref="D41:F41"/>
    <mergeCell ref="D28:F28"/>
    <mergeCell ref="D33:F33"/>
    <mergeCell ref="D34:F34"/>
    <mergeCell ref="D35:F35"/>
    <mergeCell ref="D36:F36"/>
    <mergeCell ref="D37:F37"/>
    <mergeCell ref="D38:F38"/>
    <mergeCell ref="D39:F39"/>
    <mergeCell ref="D40:F40"/>
    <mergeCell ref="A8:A9"/>
    <mergeCell ref="D8:F8"/>
    <mergeCell ref="D9:F9"/>
    <mergeCell ref="D27:F27"/>
    <mergeCell ref="A27:A28"/>
    <mergeCell ref="D29:F29"/>
    <mergeCell ref="D30:F30"/>
    <mergeCell ref="D31:F31"/>
    <mergeCell ref="D32:F32"/>
  </mergeCells>
  <printOptions/>
  <pageMargins left="0.5" right="0.5" top="0.5" bottom="0.5" header="0.5" footer="0.5"/>
  <pageSetup fitToHeight="1" fitToWidth="1" horizontalDpi="600" verticalDpi="600" orientation="landscape" scale="9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CF114"/>
  <sheetViews>
    <sheetView workbookViewId="0" topLeftCell="A1">
      <selection activeCell="D6" sqref="D6"/>
    </sheetView>
  </sheetViews>
  <sheetFormatPr defaultColWidth="9.140625" defaultRowHeight="12.75"/>
  <cols>
    <col min="1" max="2" width="6.8515625" style="0" customWidth="1"/>
    <col min="3" max="3" width="7.57421875" style="0" customWidth="1"/>
    <col min="4" max="4" width="3.7109375" style="0" customWidth="1"/>
    <col min="5" max="5" width="2.421875" style="0" customWidth="1"/>
    <col min="6" max="6" width="3.7109375" style="0" customWidth="1"/>
    <col min="7" max="7" width="15.421875" style="0" customWidth="1"/>
    <col min="8" max="8" width="6.00390625" style="0" hidden="1" customWidth="1"/>
    <col min="9" max="9" width="7.57421875" style="0" bestFit="1" customWidth="1"/>
    <col min="10" max="10" width="8.8515625" style="0" bestFit="1" customWidth="1"/>
    <col min="11" max="11" width="8.7109375" style="0" bestFit="1" customWidth="1"/>
    <col min="12" max="12" width="9.28125" style="0" bestFit="1" customWidth="1"/>
    <col min="13" max="13" width="7.140625" style="0" customWidth="1"/>
    <col min="14" max="14" width="6.00390625" style="0" bestFit="1" customWidth="1"/>
    <col min="15" max="15" width="6.28125" style="0" bestFit="1" customWidth="1"/>
    <col min="16" max="16" width="7.140625" style="0" bestFit="1" customWidth="1"/>
    <col min="17" max="17" width="7.57421875" style="0" bestFit="1" customWidth="1"/>
    <col min="18" max="18" width="6.00390625" style="0" bestFit="1" customWidth="1"/>
    <col min="19" max="19" width="5.28125" style="0" bestFit="1" customWidth="1"/>
    <col min="20" max="20" width="6.00390625" style="0" bestFit="1" customWidth="1"/>
  </cols>
  <sheetData>
    <row r="1" spans="1:84" ht="12.75">
      <c r="A1" s="15" t="s">
        <v>0</v>
      </c>
      <c r="B1" s="15"/>
      <c r="C1" s="1" t="s">
        <v>59</v>
      </c>
      <c r="D1" s="1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</row>
    <row r="2" spans="1:84" ht="12.75">
      <c r="A2" s="15" t="s">
        <v>24</v>
      </c>
      <c r="B2" s="15"/>
      <c r="C2" s="1"/>
      <c r="D2" s="16"/>
      <c r="E2" s="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</row>
    <row r="3" spans="1:84" ht="12.75">
      <c r="A3" s="15" t="s">
        <v>1</v>
      </c>
      <c r="B3" s="15"/>
      <c r="C3" s="1"/>
      <c r="D3" s="1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</row>
    <row r="4" spans="1:84" ht="12.75">
      <c r="A4" s="15" t="s">
        <v>2</v>
      </c>
      <c r="B4" s="15"/>
      <c r="C4" s="1"/>
      <c r="D4" s="16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</row>
    <row r="5" spans="1:84" ht="12.75">
      <c r="A5" s="15"/>
      <c r="B5" s="1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</row>
    <row r="6" spans="1:84" ht="12.75">
      <c r="A6" s="15" t="s">
        <v>3</v>
      </c>
      <c r="B6" s="15"/>
      <c r="C6" s="1"/>
      <c r="D6" s="1" t="s">
        <v>70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</row>
    <row r="7" spans="1:84" ht="12.75">
      <c r="A7" s="7"/>
      <c r="B7" s="7"/>
      <c r="C7" s="7"/>
      <c r="D7" s="18"/>
      <c r="E7" s="18"/>
      <c r="F7" s="18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</row>
    <row r="8" spans="1:84" ht="13.5">
      <c r="A8" s="78" t="s">
        <v>4</v>
      </c>
      <c r="B8" s="19" t="s">
        <v>28</v>
      </c>
      <c r="C8" s="20" t="s">
        <v>5</v>
      </c>
      <c r="D8" s="80" t="s">
        <v>10</v>
      </c>
      <c r="E8" s="80"/>
      <c r="F8" s="80"/>
      <c r="G8" s="20" t="s">
        <v>37</v>
      </c>
      <c r="H8" s="21"/>
      <c r="I8" s="21" t="s">
        <v>38</v>
      </c>
      <c r="J8" s="22" t="s">
        <v>11</v>
      </c>
      <c r="K8" s="23" t="s">
        <v>7</v>
      </c>
      <c r="L8" s="24" t="s">
        <v>9</v>
      </c>
      <c r="M8" s="21" t="s">
        <v>14</v>
      </c>
      <c r="N8" s="25" t="s">
        <v>39</v>
      </c>
      <c r="O8" s="25" t="s">
        <v>40</v>
      </c>
      <c r="P8" s="20" t="s">
        <v>41</v>
      </c>
      <c r="Q8" s="20" t="s">
        <v>42</v>
      </c>
      <c r="R8" s="21" t="s">
        <v>43</v>
      </c>
      <c r="S8" s="20" t="s">
        <v>18</v>
      </c>
      <c r="T8" s="20" t="s">
        <v>44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</row>
    <row r="9" spans="1:84" ht="15" thickBot="1">
      <c r="A9" s="79"/>
      <c r="B9" s="26" t="s">
        <v>29</v>
      </c>
      <c r="C9" s="27" t="s">
        <v>17</v>
      </c>
      <c r="D9" s="76" t="s">
        <v>8</v>
      </c>
      <c r="E9" s="76"/>
      <c r="F9" s="76"/>
      <c r="G9" s="27" t="s">
        <v>45</v>
      </c>
      <c r="H9" s="28"/>
      <c r="I9" s="29" t="s">
        <v>19</v>
      </c>
      <c r="J9" s="30" t="s">
        <v>46</v>
      </c>
      <c r="K9" s="31" t="s">
        <v>12</v>
      </c>
      <c r="L9" s="32" t="s">
        <v>46</v>
      </c>
      <c r="M9" s="28" t="s">
        <v>15</v>
      </c>
      <c r="N9" s="33" t="s">
        <v>16</v>
      </c>
      <c r="O9" s="33" t="s">
        <v>16</v>
      </c>
      <c r="P9" s="27" t="s">
        <v>16</v>
      </c>
      <c r="Q9" s="27" t="s">
        <v>16</v>
      </c>
      <c r="R9" s="28" t="s">
        <v>16</v>
      </c>
      <c r="S9" s="27" t="s">
        <v>6</v>
      </c>
      <c r="T9" s="27" t="s">
        <v>16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</row>
    <row r="10" spans="1:84" ht="13.5" thickTop="1">
      <c r="A10" s="65" t="s">
        <v>13</v>
      </c>
      <c r="B10" s="65" t="s">
        <v>13</v>
      </c>
      <c r="C10" s="65">
        <v>20</v>
      </c>
      <c r="D10" s="65">
        <v>14</v>
      </c>
      <c r="E10" s="65"/>
      <c r="F10" s="65">
        <v>24</v>
      </c>
      <c r="G10" s="65">
        <v>300</v>
      </c>
      <c r="H10" s="65"/>
      <c r="I10" s="65">
        <v>2</v>
      </c>
      <c r="J10" s="65">
        <v>30</v>
      </c>
      <c r="K10" s="66">
        <f aca="true" t="shared" si="0" ref="K10:K22">IF(G10*I10&gt;=400,IF(B10="Roof",0,IF(0.25+15/SQRT(G10*I10)&lt;0.4,0.4,0.25+15/SQRT(G10*I10))),0)</f>
        <v>0</v>
      </c>
      <c r="L10" s="67">
        <f aca="true" t="shared" si="1" ref="L10:L22">IF(K10&gt;0,J10*K10,J10)</f>
        <v>30</v>
      </c>
      <c r="M10" s="65">
        <v>5</v>
      </c>
      <c r="N10" s="65">
        <f aca="true" t="shared" si="2" ref="N10:N22">0.15*M10/12*G10</f>
        <v>18.75</v>
      </c>
      <c r="O10" s="65"/>
      <c r="P10" s="65"/>
      <c r="Q10" s="65">
        <v>8</v>
      </c>
      <c r="R10" s="65">
        <f aca="true" t="shared" si="3" ref="R10:R22">0.15*D10*F10/144*C10</f>
        <v>7.000000000000001</v>
      </c>
      <c r="S10" s="65">
        <v>20</v>
      </c>
      <c r="T10" s="65">
        <f aca="true" t="shared" si="4" ref="T10:T22">S10*G10/1000</f>
        <v>6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</row>
    <row r="11" spans="1:84" ht="12.75">
      <c r="A11" s="6" t="s">
        <v>35</v>
      </c>
      <c r="B11" s="6" t="s">
        <v>36</v>
      </c>
      <c r="C11" s="6">
        <v>15.66</v>
      </c>
      <c r="D11" s="6">
        <v>14</v>
      </c>
      <c r="E11" s="6"/>
      <c r="F11" s="6">
        <v>24</v>
      </c>
      <c r="G11" s="6">
        <v>780</v>
      </c>
      <c r="H11" s="6"/>
      <c r="I11" s="6">
        <v>4</v>
      </c>
      <c r="J11" s="6">
        <v>150</v>
      </c>
      <c r="K11" s="9">
        <f t="shared" si="0"/>
        <v>0.5185430777647874</v>
      </c>
      <c r="L11" s="10">
        <f t="shared" si="1"/>
        <v>77.78146166471811</v>
      </c>
      <c r="M11" s="6">
        <v>7</v>
      </c>
      <c r="N11" s="6">
        <f t="shared" si="2"/>
        <v>68.25</v>
      </c>
      <c r="O11" s="6"/>
      <c r="P11" s="6"/>
      <c r="Q11" s="6">
        <v>8</v>
      </c>
      <c r="R11" s="6">
        <f t="shared" si="3"/>
        <v>5.481000000000001</v>
      </c>
      <c r="S11" s="6">
        <v>20</v>
      </c>
      <c r="T11" s="6">
        <f t="shared" si="4"/>
        <v>15.6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</row>
    <row r="12" spans="1:84" ht="12.75">
      <c r="A12" s="6">
        <v>8</v>
      </c>
      <c r="B12" s="6" t="s">
        <v>36</v>
      </c>
      <c r="C12" s="6">
        <v>14.66</v>
      </c>
      <c r="D12" s="6">
        <v>14</v>
      </c>
      <c r="E12" s="6"/>
      <c r="F12" s="6">
        <v>24</v>
      </c>
      <c r="G12" s="6">
        <v>780</v>
      </c>
      <c r="H12" s="6"/>
      <c r="I12" s="6">
        <v>4</v>
      </c>
      <c r="J12" s="6">
        <v>80</v>
      </c>
      <c r="K12" s="9">
        <f t="shared" si="0"/>
        <v>0.5185430777647874</v>
      </c>
      <c r="L12" s="10">
        <f t="shared" si="1"/>
        <v>41.48344622118299</v>
      </c>
      <c r="M12" s="6">
        <v>7</v>
      </c>
      <c r="N12" s="6">
        <f t="shared" si="2"/>
        <v>68.25</v>
      </c>
      <c r="O12" s="6"/>
      <c r="P12" s="6"/>
      <c r="Q12" s="6">
        <v>8</v>
      </c>
      <c r="R12" s="6">
        <f t="shared" si="3"/>
        <v>5.131</v>
      </c>
      <c r="S12" s="6">
        <v>20</v>
      </c>
      <c r="T12" s="6">
        <f t="shared" si="4"/>
        <v>15.6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</row>
    <row r="13" spans="1:84" ht="12.75">
      <c r="A13" s="6">
        <v>7</v>
      </c>
      <c r="B13" s="6" t="s">
        <v>36</v>
      </c>
      <c r="C13" s="6">
        <v>14</v>
      </c>
      <c r="D13" s="6">
        <v>14</v>
      </c>
      <c r="E13" s="6"/>
      <c r="F13" s="6">
        <v>24</v>
      </c>
      <c r="G13" s="6">
        <v>780</v>
      </c>
      <c r="H13" s="6"/>
      <c r="I13" s="6">
        <v>4</v>
      </c>
      <c r="J13" s="6">
        <v>80</v>
      </c>
      <c r="K13" s="9">
        <f t="shared" si="0"/>
        <v>0.5185430777647874</v>
      </c>
      <c r="L13" s="10">
        <f t="shared" si="1"/>
        <v>41.48344622118299</v>
      </c>
      <c r="M13" s="6">
        <v>7</v>
      </c>
      <c r="N13" s="6">
        <f t="shared" si="2"/>
        <v>68.25</v>
      </c>
      <c r="O13" s="6"/>
      <c r="P13" s="6"/>
      <c r="Q13" s="6">
        <v>8</v>
      </c>
      <c r="R13" s="6">
        <f t="shared" si="3"/>
        <v>4.9</v>
      </c>
      <c r="S13" s="6">
        <v>20</v>
      </c>
      <c r="T13" s="6">
        <f t="shared" si="4"/>
        <v>15.6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</row>
    <row r="14" spans="1:84" ht="12.75">
      <c r="A14" s="6">
        <v>6</v>
      </c>
      <c r="B14" s="6" t="s">
        <v>36</v>
      </c>
      <c r="C14" s="6">
        <v>14</v>
      </c>
      <c r="D14" s="6">
        <v>14</v>
      </c>
      <c r="E14" s="6"/>
      <c r="F14" s="6">
        <v>24</v>
      </c>
      <c r="G14" s="6">
        <v>780</v>
      </c>
      <c r="H14" s="6"/>
      <c r="I14" s="6">
        <v>4</v>
      </c>
      <c r="J14" s="6">
        <v>80</v>
      </c>
      <c r="K14" s="9">
        <f t="shared" si="0"/>
        <v>0.5185430777647874</v>
      </c>
      <c r="L14" s="10">
        <f t="shared" si="1"/>
        <v>41.48344622118299</v>
      </c>
      <c r="M14" s="6">
        <v>7</v>
      </c>
      <c r="N14" s="6">
        <f t="shared" si="2"/>
        <v>68.25</v>
      </c>
      <c r="O14" s="6"/>
      <c r="P14" s="6"/>
      <c r="Q14" s="6">
        <v>8</v>
      </c>
      <c r="R14" s="6">
        <f t="shared" si="3"/>
        <v>4.9</v>
      </c>
      <c r="S14" s="6">
        <v>20</v>
      </c>
      <c r="T14" s="6">
        <f t="shared" si="4"/>
        <v>15.6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</row>
    <row r="15" spans="1:84" ht="12.75">
      <c r="A15" s="6">
        <v>5</v>
      </c>
      <c r="B15" s="6" t="s">
        <v>36</v>
      </c>
      <c r="C15" s="6">
        <v>14</v>
      </c>
      <c r="D15" s="6">
        <v>14</v>
      </c>
      <c r="E15" s="6"/>
      <c r="F15" s="6">
        <v>24</v>
      </c>
      <c r="G15" s="6">
        <v>780</v>
      </c>
      <c r="H15" s="6"/>
      <c r="I15" s="6">
        <v>4</v>
      </c>
      <c r="J15" s="6">
        <v>80</v>
      </c>
      <c r="K15" s="9">
        <f t="shared" si="0"/>
        <v>0.5185430777647874</v>
      </c>
      <c r="L15" s="10">
        <f t="shared" si="1"/>
        <v>41.48344622118299</v>
      </c>
      <c r="M15" s="6">
        <v>7</v>
      </c>
      <c r="N15" s="6">
        <f t="shared" si="2"/>
        <v>68.25</v>
      </c>
      <c r="O15" s="6"/>
      <c r="P15" s="6"/>
      <c r="Q15" s="6">
        <v>8</v>
      </c>
      <c r="R15" s="6">
        <f t="shared" si="3"/>
        <v>4.9</v>
      </c>
      <c r="S15" s="6">
        <v>20</v>
      </c>
      <c r="T15" s="6">
        <f t="shared" si="4"/>
        <v>15.6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</row>
    <row r="16" spans="1:84" ht="12.75">
      <c r="A16" s="6">
        <v>4</v>
      </c>
      <c r="B16" s="6" t="s">
        <v>36</v>
      </c>
      <c r="C16" s="6">
        <v>14</v>
      </c>
      <c r="D16" s="6">
        <v>14</v>
      </c>
      <c r="E16" s="6"/>
      <c r="F16" s="6">
        <v>24</v>
      </c>
      <c r="G16" s="6">
        <v>780</v>
      </c>
      <c r="H16" s="6"/>
      <c r="I16" s="6">
        <v>4</v>
      </c>
      <c r="J16" s="6">
        <v>80</v>
      </c>
      <c r="K16" s="9">
        <f t="shared" si="0"/>
        <v>0.5185430777647874</v>
      </c>
      <c r="L16" s="10">
        <f t="shared" si="1"/>
        <v>41.48344622118299</v>
      </c>
      <c r="M16" s="6">
        <v>7</v>
      </c>
      <c r="N16" s="6">
        <f t="shared" si="2"/>
        <v>68.25</v>
      </c>
      <c r="O16" s="6"/>
      <c r="P16" s="6"/>
      <c r="Q16" s="6">
        <v>8</v>
      </c>
      <c r="R16" s="6">
        <f t="shared" si="3"/>
        <v>4.9</v>
      </c>
      <c r="S16" s="6">
        <v>20</v>
      </c>
      <c r="T16" s="6">
        <f t="shared" si="4"/>
        <v>15.6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</row>
    <row r="17" spans="1:84" ht="12.75">
      <c r="A17" s="6">
        <v>3</v>
      </c>
      <c r="B17" s="6" t="s">
        <v>36</v>
      </c>
      <c r="C17" s="6">
        <v>14</v>
      </c>
      <c r="D17" s="6">
        <v>14</v>
      </c>
      <c r="E17" s="6"/>
      <c r="F17" s="6">
        <v>24</v>
      </c>
      <c r="G17" s="6">
        <v>780</v>
      </c>
      <c r="H17" s="6"/>
      <c r="I17" s="6">
        <v>4</v>
      </c>
      <c r="J17" s="6">
        <v>80</v>
      </c>
      <c r="K17" s="9">
        <f t="shared" si="0"/>
        <v>0.5185430777647874</v>
      </c>
      <c r="L17" s="10">
        <f t="shared" si="1"/>
        <v>41.48344622118299</v>
      </c>
      <c r="M17" s="6">
        <v>8</v>
      </c>
      <c r="N17" s="6">
        <f t="shared" si="2"/>
        <v>78</v>
      </c>
      <c r="O17" s="6"/>
      <c r="P17" s="6"/>
      <c r="Q17" s="6">
        <v>8</v>
      </c>
      <c r="R17" s="6">
        <f t="shared" si="3"/>
        <v>4.9</v>
      </c>
      <c r="S17" s="6">
        <v>20</v>
      </c>
      <c r="T17" s="6">
        <f t="shared" si="4"/>
        <v>15.6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</row>
    <row r="18" spans="1:84" ht="12.75">
      <c r="A18" s="6">
        <v>2</v>
      </c>
      <c r="B18" s="6" t="s">
        <v>36</v>
      </c>
      <c r="C18" s="6">
        <v>14</v>
      </c>
      <c r="D18" s="6">
        <v>14</v>
      </c>
      <c r="E18" s="6"/>
      <c r="F18" s="6">
        <v>24</v>
      </c>
      <c r="G18" s="6">
        <v>780</v>
      </c>
      <c r="H18" s="6"/>
      <c r="I18" s="6">
        <v>4</v>
      </c>
      <c r="J18" s="6">
        <v>80</v>
      </c>
      <c r="K18" s="9">
        <f t="shared" si="0"/>
        <v>0.5185430777647874</v>
      </c>
      <c r="L18" s="10">
        <f t="shared" si="1"/>
        <v>41.48344622118299</v>
      </c>
      <c r="M18" s="6">
        <v>8</v>
      </c>
      <c r="N18" s="6">
        <f t="shared" si="2"/>
        <v>78</v>
      </c>
      <c r="O18" s="6"/>
      <c r="P18" s="6"/>
      <c r="Q18" s="6">
        <v>8</v>
      </c>
      <c r="R18" s="6">
        <f t="shared" si="3"/>
        <v>4.9</v>
      </c>
      <c r="S18" s="6">
        <v>20</v>
      </c>
      <c r="T18" s="6">
        <f t="shared" si="4"/>
        <v>15.6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</row>
    <row r="19" spans="1:84" ht="12.75">
      <c r="A19" s="6">
        <v>1</v>
      </c>
      <c r="B19" s="6" t="s">
        <v>36</v>
      </c>
      <c r="C19" s="6">
        <v>20</v>
      </c>
      <c r="D19" s="6">
        <v>14</v>
      </c>
      <c r="E19" s="6"/>
      <c r="F19" s="6">
        <v>24</v>
      </c>
      <c r="G19" s="6">
        <v>575</v>
      </c>
      <c r="H19" s="6"/>
      <c r="I19" s="6">
        <v>4</v>
      </c>
      <c r="J19" s="6">
        <v>100</v>
      </c>
      <c r="K19" s="9">
        <f t="shared" si="0"/>
        <v>0.5627716210856122</v>
      </c>
      <c r="L19" s="10">
        <f t="shared" si="1"/>
        <v>56.27716210856122</v>
      </c>
      <c r="M19" s="6">
        <v>8</v>
      </c>
      <c r="N19" s="6">
        <f t="shared" si="2"/>
        <v>57.49999999999999</v>
      </c>
      <c r="O19" s="6"/>
      <c r="P19" s="6"/>
      <c r="Q19" s="6">
        <v>8</v>
      </c>
      <c r="R19" s="6">
        <f t="shared" si="3"/>
        <v>7.000000000000001</v>
      </c>
      <c r="S19" s="6">
        <v>20</v>
      </c>
      <c r="T19" s="6">
        <f t="shared" si="4"/>
        <v>11.5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</row>
    <row r="20" spans="1:84" ht="12.75">
      <c r="A20" s="62" t="s">
        <v>56</v>
      </c>
      <c r="B20" s="62" t="s">
        <v>36</v>
      </c>
      <c r="C20" s="62">
        <v>0</v>
      </c>
      <c r="D20" s="62">
        <v>0</v>
      </c>
      <c r="E20" s="62"/>
      <c r="F20" s="62">
        <v>0</v>
      </c>
      <c r="G20" s="62">
        <v>0</v>
      </c>
      <c r="H20" s="62"/>
      <c r="I20" s="62">
        <v>0</v>
      </c>
      <c r="J20" s="62">
        <v>0</v>
      </c>
      <c r="K20" s="63">
        <f t="shared" si="0"/>
        <v>0</v>
      </c>
      <c r="L20" s="64">
        <f t="shared" si="1"/>
        <v>0</v>
      </c>
      <c r="M20" s="62">
        <v>0</v>
      </c>
      <c r="N20" s="62">
        <f t="shared" si="2"/>
        <v>0</v>
      </c>
      <c r="O20" s="62"/>
      <c r="P20" s="62"/>
      <c r="Q20" s="62">
        <v>0</v>
      </c>
      <c r="R20" s="62">
        <f t="shared" si="3"/>
        <v>0</v>
      </c>
      <c r="S20" s="62">
        <v>0</v>
      </c>
      <c r="T20" s="62">
        <f t="shared" si="4"/>
        <v>0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</row>
    <row r="21" spans="1:84" ht="12.75">
      <c r="A21" s="8" t="s">
        <v>57</v>
      </c>
      <c r="B21" s="8" t="s">
        <v>36</v>
      </c>
      <c r="C21" s="8">
        <v>10.5</v>
      </c>
      <c r="D21" s="8">
        <v>14</v>
      </c>
      <c r="E21" s="8"/>
      <c r="F21" s="8">
        <v>24</v>
      </c>
      <c r="G21" s="8">
        <v>575</v>
      </c>
      <c r="H21" s="8"/>
      <c r="I21" s="8">
        <v>4</v>
      </c>
      <c r="J21" s="8">
        <v>40</v>
      </c>
      <c r="K21" s="55">
        <f t="shared" si="0"/>
        <v>0.5627716210856122</v>
      </c>
      <c r="L21" s="56">
        <f t="shared" si="1"/>
        <v>22.510864843424486</v>
      </c>
      <c r="M21" s="8">
        <v>5</v>
      </c>
      <c r="N21" s="8">
        <f t="shared" si="2"/>
        <v>35.9375</v>
      </c>
      <c r="O21" s="8"/>
      <c r="P21" s="8"/>
      <c r="Q21" s="8">
        <v>0</v>
      </c>
      <c r="R21" s="8">
        <f t="shared" si="3"/>
        <v>3.6750000000000003</v>
      </c>
      <c r="S21" s="8">
        <v>20</v>
      </c>
      <c r="T21" s="8">
        <f t="shared" si="4"/>
        <v>11.5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</row>
    <row r="22" spans="1:84" ht="12.75">
      <c r="A22" s="8" t="s">
        <v>58</v>
      </c>
      <c r="B22" s="8" t="s">
        <v>36</v>
      </c>
      <c r="C22" s="8">
        <v>10</v>
      </c>
      <c r="D22" s="8">
        <v>14</v>
      </c>
      <c r="E22" s="8"/>
      <c r="F22" s="8">
        <v>24</v>
      </c>
      <c r="G22" s="8">
        <v>575</v>
      </c>
      <c r="H22" s="8"/>
      <c r="I22" s="8">
        <v>4</v>
      </c>
      <c r="J22" s="8">
        <v>40</v>
      </c>
      <c r="K22" s="55">
        <f t="shared" si="0"/>
        <v>0.5627716210856122</v>
      </c>
      <c r="L22" s="56">
        <f t="shared" si="1"/>
        <v>22.510864843424486</v>
      </c>
      <c r="M22" s="8">
        <v>5</v>
      </c>
      <c r="N22" s="8">
        <f t="shared" si="2"/>
        <v>35.9375</v>
      </c>
      <c r="O22" s="8"/>
      <c r="P22" s="8"/>
      <c r="Q22" s="8">
        <v>0</v>
      </c>
      <c r="R22" s="8">
        <f t="shared" si="3"/>
        <v>3.5000000000000004</v>
      </c>
      <c r="S22" s="8">
        <v>20</v>
      </c>
      <c r="T22" s="8">
        <f t="shared" si="4"/>
        <v>11.5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</row>
    <row r="23" spans="1:84" ht="12.7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</row>
    <row r="24" spans="21:84" ht="12.75"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</row>
    <row r="25" spans="21:84" ht="12.75"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</row>
    <row r="26" spans="21:84" ht="12.75"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</row>
    <row r="27" spans="1:84" ht="13.5">
      <c r="A27" s="84" t="s">
        <v>4</v>
      </c>
      <c r="B27" s="21" t="s">
        <v>47</v>
      </c>
      <c r="C27" s="35" t="s">
        <v>48</v>
      </c>
      <c r="D27" s="81" t="s">
        <v>49</v>
      </c>
      <c r="E27" s="82"/>
      <c r="F27" s="83"/>
      <c r="G27" s="38" t="s">
        <v>50</v>
      </c>
      <c r="H27" s="36"/>
      <c r="I27" s="37" t="s">
        <v>51</v>
      </c>
      <c r="J27" s="39" t="s">
        <v>52</v>
      </c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</row>
    <row r="28" spans="1:84" ht="13.5" thickBot="1">
      <c r="A28" s="85"/>
      <c r="B28" s="28" t="s">
        <v>16</v>
      </c>
      <c r="C28" s="41" t="s">
        <v>16</v>
      </c>
      <c r="D28" s="75" t="s">
        <v>16</v>
      </c>
      <c r="E28" s="76"/>
      <c r="F28" s="77"/>
      <c r="G28" s="43" t="s">
        <v>16</v>
      </c>
      <c r="H28" s="28"/>
      <c r="I28" s="42" t="s">
        <v>16</v>
      </c>
      <c r="J28" s="27" t="s">
        <v>16</v>
      </c>
      <c r="K28" s="58"/>
      <c r="L28" s="45" t="s">
        <v>53</v>
      </c>
      <c r="M28" s="2"/>
      <c r="N28" s="2"/>
      <c r="O28" s="2"/>
      <c r="P28" s="2"/>
      <c r="Q28" s="58"/>
      <c r="R28" s="2"/>
      <c r="S28" s="2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</row>
    <row r="29" spans="1:84" ht="13.5" thickTop="1">
      <c r="A29" s="5" t="s">
        <v>13</v>
      </c>
      <c r="B29" s="51">
        <f aca="true" t="shared" si="5" ref="B29:B41">L10*G10/1000</f>
        <v>9</v>
      </c>
      <c r="C29" s="52">
        <f aca="true" t="shared" si="6" ref="C29:C41">(N10+O10+P10+Q10+R10+T10)</f>
        <v>39.75</v>
      </c>
      <c r="D29" s="86">
        <f>B29</f>
        <v>9</v>
      </c>
      <c r="E29" s="87"/>
      <c r="F29" s="87"/>
      <c r="G29" s="52">
        <f>C29</f>
        <v>39.75</v>
      </c>
      <c r="H29" s="54"/>
      <c r="I29" s="69">
        <f aca="true" t="shared" si="7" ref="I29:I41">D29+G29</f>
        <v>48.75</v>
      </c>
      <c r="J29" s="70">
        <f aca="true" t="shared" si="8" ref="J29:J41">1.2*G29+1.6*D29</f>
        <v>62.099999999999994</v>
      </c>
      <c r="K29" s="58"/>
      <c r="L29" s="45" t="s">
        <v>21</v>
      </c>
      <c r="M29" s="3"/>
      <c r="N29" s="3"/>
      <c r="O29" s="3"/>
      <c r="P29" s="45">
        <v>4</v>
      </c>
      <c r="Q29" s="58"/>
      <c r="R29" s="3"/>
      <c r="S29" s="3"/>
      <c r="T29" s="4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</row>
    <row r="30" spans="1:84" ht="12.75">
      <c r="A30" s="6" t="s">
        <v>35</v>
      </c>
      <c r="B30" s="9">
        <f t="shared" si="5"/>
        <v>60.66954009848013</v>
      </c>
      <c r="C30" s="11">
        <f t="shared" si="6"/>
        <v>97.33099999999999</v>
      </c>
      <c r="D30" s="72">
        <f aca="true" t="shared" si="9" ref="D30:D41">D29+B30</f>
        <v>69.66954009848013</v>
      </c>
      <c r="E30" s="73"/>
      <c r="F30" s="74"/>
      <c r="G30" s="11">
        <f aca="true" t="shared" si="10" ref="G30:G41">G29+C30</f>
        <v>137.081</v>
      </c>
      <c r="H30" s="13"/>
      <c r="I30" s="68">
        <f t="shared" si="7"/>
        <v>206.75054009848012</v>
      </c>
      <c r="J30" s="71">
        <f t="shared" si="8"/>
        <v>275.9684641575682</v>
      </c>
      <c r="K30" s="58"/>
      <c r="L30" s="45" t="s">
        <v>22</v>
      </c>
      <c r="M30" s="3"/>
      <c r="N30" s="3"/>
      <c r="O30" s="3"/>
      <c r="P30" s="45">
        <v>4</v>
      </c>
      <c r="Q30" s="58"/>
      <c r="R30" s="45"/>
      <c r="S30" s="3"/>
      <c r="T30" s="4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</row>
    <row r="31" spans="1:84" ht="12.75">
      <c r="A31" s="6">
        <v>9</v>
      </c>
      <c r="B31" s="9">
        <f t="shared" si="5"/>
        <v>32.35708805252273</v>
      </c>
      <c r="C31" s="11">
        <f t="shared" si="6"/>
        <v>96.981</v>
      </c>
      <c r="D31" s="72">
        <f t="shared" si="9"/>
        <v>102.02662815100285</v>
      </c>
      <c r="E31" s="73"/>
      <c r="F31" s="74"/>
      <c r="G31" s="11">
        <f t="shared" si="10"/>
        <v>234.06199999999998</v>
      </c>
      <c r="H31" s="13"/>
      <c r="I31" s="68">
        <f t="shared" si="7"/>
        <v>336.0886281510028</v>
      </c>
      <c r="J31" s="71">
        <f t="shared" si="8"/>
        <v>444.11700504160456</v>
      </c>
      <c r="K31" s="58"/>
      <c r="L31" s="45" t="s">
        <v>23</v>
      </c>
      <c r="M31" s="3"/>
      <c r="N31" s="3"/>
      <c r="O31" s="3"/>
      <c r="P31" s="45">
        <v>3</v>
      </c>
      <c r="Q31" s="58"/>
      <c r="R31" s="45"/>
      <c r="S31" s="3"/>
      <c r="T31" s="4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</row>
    <row r="32" spans="1:84" ht="12.75">
      <c r="A32" s="6">
        <f aca="true" t="shared" si="11" ref="A32:A40">A13</f>
        <v>7</v>
      </c>
      <c r="B32" s="9">
        <f t="shared" si="5"/>
        <v>32.35708805252273</v>
      </c>
      <c r="C32" s="11">
        <f t="shared" si="6"/>
        <v>96.75</v>
      </c>
      <c r="D32" s="72">
        <f t="shared" si="9"/>
        <v>134.38371620352558</v>
      </c>
      <c r="E32" s="73"/>
      <c r="F32" s="74"/>
      <c r="G32" s="11">
        <f t="shared" si="10"/>
        <v>330.812</v>
      </c>
      <c r="H32" s="13"/>
      <c r="I32" s="68">
        <f t="shared" si="7"/>
        <v>465.1957162035256</v>
      </c>
      <c r="J32" s="71">
        <f t="shared" si="8"/>
        <v>611.9883459256409</v>
      </c>
      <c r="K32" s="58"/>
      <c r="L32" s="45" t="s">
        <v>20</v>
      </c>
      <c r="M32" s="3"/>
      <c r="N32" s="3"/>
      <c r="O32" s="3"/>
      <c r="P32" s="45">
        <v>2</v>
      </c>
      <c r="Q32" s="58"/>
      <c r="R32" s="45"/>
      <c r="S32" s="3"/>
      <c r="T32" s="4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</row>
    <row r="33" spans="1:84" ht="12.75">
      <c r="A33" s="6">
        <f t="shared" si="11"/>
        <v>6</v>
      </c>
      <c r="B33" s="9">
        <f t="shared" si="5"/>
        <v>32.35708805252273</v>
      </c>
      <c r="C33" s="11">
        <f t="shared" si="6"/>
        <v>96.75</v>
      </c>
      <c r="D33" s="72">
        <f t="shared" si="9"/>
        <v>166.7408042560483</v>
      </c>
      <c r="E33" s="73"/>
      <c r="F33" s="74"/>
      <c r="G33" s="11">
        <f t="shared" si="10"/>
        <v>427.562</v>
      </c>
      <c r="H33" s="13"/>
      <c r="I33" s="68">
        <f t="shared" si="7"/>
        <v>594.3028042560484</v>
      </c>
      <c r="J33" s="71">
        <f t="shared" si="8"/>
        <v>779.8596868096772</v>
      </c>
      <c r="K33" s="58"/>
      <c r="L33" s="45"/>
      <c r="M33" s="3"/>
      <c r="N33" s="3"/>
      <c r="O33" s="3"/>
      <c r="P33" s="3"/>
      <c r="Q33" s="58"/>
      <c r="R33" s="45"/>
      <c r="S33" s="3"/>
      <c r="T33" s="4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</row>
    <row r="34" spans="1:84" ht="12.75">
      <c r="A34" s="6">
        <f t="shared" si="11"/>
        <v>5</v>
      </c>
      <c r="B34" s="9">
        <f t="shared" si="5"/>
        <v>32.35708805252273</v>
      </c>
      <c r="C34" s="11">
        <f t="shared" si="6"/>
        <v>96.75</v>
      </c>
      <c r="D34" s="72">
        <f t="shared" si="9"/>
        <v>199.09789230857103</v>
      </c>
      <c r="E34" s="73"/>
      <c r="F34" s="74"/>
      <c r="G34" s="11">
        <f t="shared" si="10"/>
        <v>524.312</v>
      </c>
      <c r="H34" s="13"/>
      <c r="I34" s="68">
        <f t="shared" si="7"/>
        <v>723.409892308571</v>
      </c>
      <c r="J34" s="71">
        <f t="shared" si="8"/>
        <v>947.7310276937137</v>
      </c>
      <c r="K34" s="58"/>
      <c r="L34" s="45" t="s">
        <v>30</v>
      </c>
      <c r="M34" s="3"/>
      <c r="N34" s="3"/>
      <c r="O34" s="3"/>
      <c r="P34" s="3"/>
      <c r="Q34" s="58"/>
      <c r="R34" s="45"/>
      <c r="S34" s="3"/>
      <c r="T34" s="4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</row>
    <row r="35" spans="1:84" ht="12.75">
      <c r="A35" s="6">
        <f t="shared" si="11"/>
        <v>4</v>
      </c>
      <c r="B35" s="9">
        <f t="shared" si="5"/>
        <v>32.35708805252273</v>
      </c>
      <c r="C35" s="11">
        <f t="shared" si="6"/>
        <v>96.75</v>
      </c>
      <c r="D35" s="72">
        <f t="shared" si="9"/>
        <v>231.45498036109376</v>
      </c>
      <c r="E35" s="73"/>
      <c r="F35" s="74"/>
      <c r="G35" s="11">
        <f t="shared" si="10"/>
        <v>621.062</v>
      </c>
      <c r="H35" s="13"/>
      <c r="I35" s="68">
        <f t="shared" si="7"/>
        <v>852.5169803610938</v>
      </c>
      <c r="J35" s="71">
        <f t="shared" si="8"/>
        <v>1115.60236857775</v>
      </c>
      <c r="K35" s="58"/>
      <c r="L35" s="45" t="s">
        <v>54</v>
      </c>
      <c r="M35" s="3"/>
      <c r="N35" s="3"/>
      <c r="O35" s="3"/>
      <c r="P35" s="3"/>
      <c r="Q35" s="58"/>
      <c r="R35" s="3"/>
      <c r="S35" s="3"/>
      <c r="T35" s="4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</row>
    <row r="36" spans="1:84" ht="12.75">
      <c r="A36" s="6">
        <f t="shared" si="11"/>
        <v>3</v>
      </c>
      <c r="B36" s="9">
        <f t="shared" si="5"/>
        <v>32.35708805252273</v>
      </c>
      <c r="C36" s="11">
        <f t="shared" si="6"/>
        <v>106.5</v>
      </c>
      <c r="D36" s="72">
        <f t="shared" si="9"/>
        <v>263.8120684136165</v>
      </c>
      <c r="E36" s="73"/>
      <c r="F36" s="74"/>
      <c r="G36" s="11">
        <f t="shared" si="10"/>
        <v>727.562</v>
      </c>
      <c r="H36" s="13"/>
      <c r="I36" s="68">
        <f t="shared" si="7"/>
        <v>991.3740684136164</v>
      </c>
      <c r="J36" s="71">
        <f t="shared" si="8"/>
        <v>1295.1737094617863</v>
      </c>
      <c r="K36" s="58"/>
      <c r="L36" s="45" t="s">
        <v>31</v>
      </c>
      <c r="M36" s="3"/>
      <c r="N36" s="3"/>
      <c r="O36" s="3"/>
      <c r="P36" s="3"/>
      <c r="Q36" s="58"/>
      <c r="R36" s="3"/>
      <c r="S36" s="3"/>
      <c r="T36" s="4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</row>
    <row r="37" spans="1:84" ht="12.75">
      <c r="A37" s="6">
        <f t="shared" si="11"/>
        <v>2</v>
      </c>
      <c r="B37" s="9">
        <f t="shared" si="5"/>
        <v>32.35708805252273</v>
      </c>
      <c r="C37" s="11">
        <f t="shared" si="6"/>
        <v>106.5</v>
      </c>
      <c r="D37" s="72">
        <f t="shared" si="9"/>
        <v>296.1691564661392</v>
      </c>
      <c r="E37" s="73"/>
      <c r="F37" s="74"/>
      <c r="G37" s="11">
        <f t="shared" si="10"/>
        <v>834.062</v>
      </c>
      <c r="H37" s="13"/>
      <c r="I37" s="68">
        <f t="shared" si="7"/>
        <v>1130.2311564661393</v>
      </c>
      <c r="J37" s="71">
        <f t="shared" si="8"/>
        <v>1474.7450503458226</v>
      </c>
      <c r="K37" s="58"/>
      <c r="L37" s="45" t="s">
        <v>32</v>
      </c>
      <c r="M37" s="3"/>
      <c r="N37" s="3"/>
      <c r="O37" s="3"/>
      <c r="P37" s="3"/>
      <c r="Q37" s="58"/>
      <c r="R37" s="3"/>
      <c r="S37" s="3"/>
      <c r="T37" s="4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</row>
    <row r="38" spans="1:84" ht="12.75">
      <c r="A38" s="6">
        <f t="shared" si="11"/>
        <v>1</v>
      </c>
      <c r="B38" s="9">
        <f t="shared" si="5"/>
        <v>32.3593682124227</v>
      </c>
      <c r="C38" s="11">
        <f t="shared" si="6"/>
        <v>84</v>
      </c>
      <c r="D38" s="72">
        <f t="shared" si="9"/>
        <v>328.5285246785619</v>
      </c>
      <c r="E38" s="73"/>
      <c r="F38" s="74"/>
      <c r="G38" s="11">
        <f t="shared" si="10"/>
        <v>918.062</v>
      </c>
      <c r="H38" s="13"/>
      <c r="I38" s="68">
        <f t="shared" si="7"/>
        <v>1246.590524678562</v>
      </c>
      <c r="J38" s="71">
        <f t="shared" si="8"/>
        <v>1627.320039485699</v>
      </c>
      <c r="K38" s="58"/>
      <c r="L38" s="45" t="s">
        <v>33</v>
      </c>
      <c r="M38" s="3"/>
      <c r="N38" s="3"/>
      <c r="O38" s="3"/>
      <c r="P38" s="3"/>
      <c r="Q38" s="58"/>
      <c r="R38" s="3"/>
      <c r="S38" s="3"/>
      <c r="T38" s="4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</row>
    <row r="39" spans="1:84" ht="12.75">
      <c r="A39" s="6" t="str">
        <f t="shared" si="11"/>
        <v>P-2</v>
      </c>
      <c r="B39" s="9">
        <f t="shared" si="5"/>
        <v>0</v>
      </c>
      <c r="C39" s="11">
        <f t="shared" si="6"/>
        <v>0</v>
      </c>
      <c r="D39" s="72">
        <f t="shared" si="9"/>
        <v>328.5285246785619</v>
      </c>
      <c r="E39" s="73"/>
      <c r="F39" s="74"/>
      <c r="G39" s="11">
        <f t="shared" si="10"/>
        <v>918.062</v>
      </c>
      <c r="H39" s="13"/>
      <c r="I39" s="68">
        <f t="shared" si="7"/>
        <v>1246.590524678562</v>
      </c>
      <c r="J39" s="71">
        <f t="shared" si="8"/>
        <v>1627.320039485699</v>
      </c>
      <c r="K39" s="58"/>
      <c r="L39" s="45" t="s">
        <v>34</v>
      </c>
      <c r="M39" s="58"/>
      <c r="N39" s="58"/>
      <c r="O39" s="58"/>
      <c r="P39" s="58"/>
      <c r="Q39" s="58"/>
      <c r="R39" s="3"/>
      <c r="S39" s="3"/>
      <c r="T39" s="4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</row>
    <row r="40" spans="1:84" ht="12.75">
      <c r="A40" s="6" t="str">
        <f t="shared" si="11"/>
        <v>P-3</v>
      </c>
      <c r="B40" s="9">
        <f t="shared" si="5"/>
        <v>12.943747284969078</v>
      </c>
      <c r="C40" s="11">
        <f t="shared" si="6"/>
        <v>51.1125</v>
      </c>
      <c r="D40" s="72">
        <f t="shared" si="9"/>
        <v>341.47227196353094</v>
      </c>
      <c r="E40" s="73"/>
      <c r="F40" s="74"/>
      <c r="G40" s="11">
        <f t="shared" si="10"/>
        <v>969.1745</v>
      </c>
      <c r="H40" s="14"/>
      <c r="I40" s="68">
        <f t="shared" si="7"/>
        <v>1310.646771963531</v>
      </c>
      <c r="J40" s="71">
        <f t="shared" si="8"/>
        <v>1709.3650351416495</v>
      </c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</row>
    <row r="41" spans="1:84" ht="12.75">
      <c r="A41" s="57" t="s">
        <v>58</v>
      </c>
      <c r="B41" s="9">
        <f t="shared" si="5"/>
        <v>12.943747284969078</v>
      </c>
      <c r="C41" s="11">
        <f t="shared" si="6"/>
        <v>50.9375</v>
      </c>
      <c r="D41" s="72">
        <f t="shared" si="9"/>
        <v>354.4160192485</v>
      </c>
      <c r="E41" s="73"/>
      <c r="F41" s="74"/>
      <c r="G41" s="11">
        <f t="shared" si="10"/>
        <v>1020.112</v>
      </c>
      <c r="H41" s="58"/>
      <c r="I41" s="68">
        <f t="shared" si="7"/>
        <v>1374.5280192485</v>
      </c>
      <c r="J41" s="71">
        <f t="shared" si="8"/>
        <v>1791.2000307976</v>
      </c>
      <c r="K41" s="2"/>
      <c r="L41" s="2"/>
      <c r="M41" s="2"/>
      <c r="N41" s="46"/>
      <c r="O41" s="58"/>
      <c r="P41" s="58"/>
      <c r="Q41" s="58"/>
      <c r="R41" s="58"/>
      <c r="S41" s="58"/>
      <c r="T41" s="58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</row>
    <row r="42" spans="1:84" ht="12.7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</row>
    <row r="43" spans="14:84" ht="12.75">
      <c r="N43" s="58"/>
      <c r="O43" s="58"/>
      <c r="P43" s="58"/>
      <c r="Q43" s="58"/>
      <c r="R43" s="58"/>
      <c r="S43" s="58"/>
      <c r="T43" s="58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</row>
    <row r="44" spans="14:84" ht="12.75">
      <c r="N44" s="58"/>
      <c r="O44" s="58"/>
      <c r="P44" s="58"/>
      <c r="Q44" s="58"/>
      <c r="R44" s="58"/>
      <c r="S44" s="58"/>
      <c r="T44" s="58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</row>
    <row r="45" spans="1:84" ht="12.75">
      <c r="A45" s="47" t="s">
        <v>25</v>
      </c>
      <c r="B45" s="47"/>
      <c r="C45" s="2"/>
      <c r="D45" s="2"/>
      <c r="E45" s="2"/>
      <c r="F45" s="2"/>
      <c r="G45" s="2"/>
      <c r="H45" s="2"/>
      <c r="I45" s="2"/>
      <c r="J45" s="2"/>
      <c r="K45" s="2"/>
      <c r="L45" s="2"/>
      <c r="M45" s="58"/>
      <c r="N45" s="58"/>
      <c r="O45" s="58"/>
      <c r="P45" s="58"/>
      <c r="Q45" s="58"/>
      <c r="R45" s="58"/>
      <c r="S45" s="58"/>
      <c r="T45" s="58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</row>
    <row r="46" spans="1:21" ht="12.75">
      <c r="A46" s="46" t="s">
        <v>26</v>
      </c>
      <c r="B46" s="46"/>
      <c r="C46" s="2"/>
      <c r="D46" s="2"/>
      <c r="E46" s="2"/>
      <c r="F46" s="2"/>
      <c r="G46" s="2">
        <v>4000</v>
      </c>
      <c r="H46" s="2"/>
      <c r="I46" s="16"/>
      <c r="J46" s="16" t="s">
        <v>27</v>
      </c>
      <c r="K46" s="2"/>
      <c r="M46" s="13">
        <f>SQRT(G47)</f>
        <v>18.537313851044466</v>
      </c>
      <c r="N46" s="58"/>
      <c r="O46" s="58"/>
      <c r="P46" s="58"/>
      <c r="Q46" s="58"/>
      <c r="R46" s="58"/>
      <c r="S46" s="58"/>
      <c r="T46" s="58"/>
      <c r="U46" s="58"/>
    </row>
    <row r="47" spans="1:21" ht="15">
      <c r="A47" s="46" t="s">
        <v>55</v>
      </c>
      <c r="B47" s="46"/>
      <c r="C47" s="2"/>
      <c r="D47" s="2"/>
      <c r="E47" s="2"/>
      <c r="F47" s="2"/>
      <c r="G47" s="48">
        <f>I41*1000/G46</f>
        <v>343.632004812125</v>
      </c>
      <c r="H47" s="49"/>
      <c r="I47" s="16"/>
      <c r="J47" s="2"/>
      <c r="K47" s="2"/>
      <c r="L47" s="50"/>
      <c r="M47" s="58"/>
      <c r="N47" s="58"/>
      <c r="O47" s="58"/>
      <c r="P47" s="58"/>
      <c r="Q47" s="58"/>
      <c r="R47" s="58"/>
      <c r="S47" s="58"/>
      <c r="T47" s="58"/>
      <c r="U47" s="58"/>
    </row>
    <row r="48" spans="3:21" ht="12.75"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</row>
    <row r="49" spans="3:21" ht="12.75"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</row>
    <row r="50" spans="3:21" ht="12.75"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</row>
    <row r="51" spans="3:21" ht="12.75"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</row>
    <row r="52" spans="3:21" ht="12.75"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</row>
    <row r="53" spans="3:21" ht="12.75"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</row>
    <row r="54" spans="3:21" ht="12.75"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</row>
    <row r="55" spans="3:21" ht="12.75"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</row>
    <row r="56" spans="3:21" ht="12.75"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3:21" ht="12.75"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3:21" ht="12.75"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</row>
    <row r="59" spans="3:21" ht="12.75"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</row>
    <row r="60" spans="3:21" ht="12.75"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</row>
    <row r="61" spans="3:21" ht="12.75"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</row>
    <row r="62" spans="3:21" ht="12.75"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</row>
    <row r="63" spans="3:21" ht="12.75"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</row>
    <row r="64" spans="3:21" ht="12.75"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</row>
    <row r="65" spans="3:21" ht="12.75"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</row>
    <row r="66" spans="3:21" ht="12.75"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</row>
    <row r="67" spans="3:21" ht="12.75"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</row>
    <row r="68" spans="3:21" ht="12.75"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</row>
    <row r="69" spans="3:21" ht="12.75"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</row>
    <row r="70" spans="3:21" ht="12.75"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</row>
    <row r="71" spans="3:21" ht="12.75"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</row>
    <row r="72" spans="3:21" ht="12.75"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</row>
    <row r="73" spans="3:21" ht="12.75"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</row>
    <row r="74" spans="3:21" ht="12.75"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</row>
    <row r="75" spans="3:21" ht="12.75"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</row>
    <row r="76" spans="3:21" ht="12.75"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</row>
    <row r="77" spans="3:21" ht="12.75"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</row>
    <row r="78" spans="3:21" ht="12.75"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</row>
    <row r="79" spans="3:21" ht="12.75"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</row>
    <row r="80" spans="3:21" ht="12.75"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</row>
    <row r="81" spans="3:21" ht="12.75"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</row>
    <row r="82" spans="3:21" ht="12.75"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</row>
    <row r="83" spans="3:21" ht="12.75"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</row>
    <row r="84" spans="3:21" ht="12.75"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</row>
    <row r="85" spans="3:21" ht="12.75"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</row>
    <row r="86" spans="3:21" ht="12.75"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</row>
    <row r="87" spans="3:21" ht="12.75"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</row>
    <row r="88" spans="3:21" ht="12.75"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</row>
    <row r="89" spans="3:21" ht="12.75"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</row>
    <row r="90" spans="3:21" ht="12.75"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</row>
    <row r="91" spans="3:21" ht="12.75"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</row>
    <row r="92" spans="3:21" ht="12.75"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</row>
    <row r="93" spans="3:21" ht="12.75"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</row>
    <row r="94" spans="3:21" ht="12.75"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</row>
    <row r="95" spans="3:21" ht="12.75"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</row>
    <row r="96" spans="3:21" ht="12.75"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</row>
    <row r="97" spans="3:21" ht="12.75"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</row>
    <row r="98" spans="3:21" ht="12.75"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</row>
    <row r="99" spans="3:21" ht="12.75"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</row>
    <row r="100" spans="3:21" ht="12.75"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</row>
    <row r="101" spans="3:21" ht="12.75"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</row>
    <row r="102" spans="3:21" ht="12.75"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</row>
    <row r="103" spans="3:21" ht="12.75"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</row>
    <row r="104" spans="3:21" ht="12.75"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</row>
    <row r="105" spans="3:21" ht="12.75"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</row>
    <row r="106" spans="3:21" ht="12.75"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</row>
    <row r="107" spans="3:21" ht="12.75"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</row>
    <row r="108" spans="3:21" ht="12.75"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</row>
    <row r="109" spans="3:21" ht="12.75"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</row>
    <row r="110" spans="3:21" ht="12.75"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</row>
    <row r="111" spans="3:21" ht="12.75"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</row>
    <row r="112" spans="3:21" ht="12.75"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</row>
    <row r="113" spans="3:21" ht="12.75"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</row>
    <row r="114" spans="3:21" ht="12.75"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</row>
  </sheetData>
  <mergeCells count="19">
    <mergeCell ref="D41:F41"/>
    <mergeCell ref="D28:F28"/>
    <mergeCell ref="D33:F33"/>
    <mergeCell ref="D34:F34"/>
    <mergeCell ref="D35:F35"/>
    <mergeCell ref="D36:F36"/>
    <mergeCell ref="D37:F37"/>
    <mergeCell ref="D38:F38"/>
    <mergeCell ref="D39:F39"/>
    <mergeCell ref="D40:F40"/>
    <mergeCell ref="A8:A9"/>
    <mergeCell ref="D8:F8"/>
    <mergeCell ref="D9:F9"/>
    <mergeCell ref="D27:F27"/>
    <mergeCell ref="A27:A28"/>
    <mergeCell ref="D29:F29"/>
    <mergeCell ref="D30:F30"/>
    <mergeCell ref="D31:F31"/>
    <mergeCell ref="D32:F32"/>
  </mergeCells>
  <printOptions/>
  <pageMargins left="0.5" right="0.5" top="0.5" bottom="0.5" header="0.5" footer="0.5"/>
  <pageSetup fitToHeight="1" fitToWidth="1" horizontalDpi="600" verticalDpi="600" orientation="landscape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CF114"/>
  <sheetViews>
    <sheetView workbookViewId="0" topLeftCell="A1">
      <selection activeCell="J58" sqref="J58"/>
    </sheetView>
  </sheetViews>
  <sheetFormatPr defaultColWidth="9.140625" defaultRowHeight="12.75"/>
  <cols>
    <col min="1" max="2" width="6.8515625" style="0" customWidth="1"/>
    <col min="3" max="3" width="7.57421875" style="0" customWidth="1"/>
    <col min="4" max="4" width="3.7109375" style="0" customWidth="1"/>
    <col min="5" max="5" width="2.421875" style="0" customWidth="1"/>
    <col min="6" max="6" width="3.7109375" style="0" customWidth="1"/>
    <col min="7" max="7" width="15.421875" style="0" customWidth="1"/>
    <col min="8" max="8" width="6.00390625" style="0" hidden="1" customWidth="1"/>
    <col min="9" max="9" width="7.57421875" style="0" bestFit="1" customWidth="1"/>
    <col min="10" max="10" width="8.8515625" style="0" bestFit="1" customWidth="1"/>
    <col min="11" max="11" width="8.7109375" style="0" bestFit="1" customWidth="1"/>
    <col min="12" max="12" width="9.28125" style="0" bestFit="1" customWidth="1"/>
    <col min="13" max="13" width="7.140625" style="0" customWidth="1"/>
    <col min="14" max="14" width="6.00390625" style="0" bestFit="1" customWidth="1"/>
    <col min="15" max="15" width="6.28125" style="0" bestFit="1" customWidth="1"/>
    <col min="16" max="16" width="7.140625" style="0" bestFit="1" customWidth="1"/>
    <col min="17" max="17" width="7.57421875" style="0" bestFit="1" customWidth="1"/>
    <col min="18" max="18" width="6.00390625" style="0" bestFit="1" customWidth="1"/>
    <col min="19" max="19" width="5.28125" style="0" bestFit="1" customWidth="1"/>
    <col min="20" max="20" width="6.00390625" style="0" bestFit="1" customWidth="1"/>
  </cols>
  <sheetData>
    <row r="1" spans="1:84" ht="12.75">
      <c r="A1" s="15" t="s">
        <v>0</v>
      </c>
      <c r="B1" s="15"/>
      <c r="C1" s="1" t="s">
        <v>59</v>
      </c>
      <c r="D1" s="1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</row>
    <row r="2" spans="1:84" ht="12.75">
      <c r="A2" s="15" t="s">
        <v>24</v>
      </c>
      <c r="B2" s="15"/>
      <c r="C2" s="1"/>
      <c r="D2" s="16"/>
      <c r="E2" s="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</row>
    <row r="3" spans="1:84" ht="12.75">
      <c r="A3" s="15" t="s">
        <v>1</v>
      </c>
      <c r="B3" s="15"/>
      <c r="C3" s="1"/>
      <c r="D3" s="1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</row>
    <row r="4" spans="1:84" ht="12.75">
      <c r="A4" s="15" t="s">
        <v>2</v>
      </c>
      <c r="B4" s="15"/>
      <c r="C4" s="1"/>
      <c r="D4" s="16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</row>
    <row r="5" spans="1:84" ht="12.75">
      <c r="A5" s="15"/>
      <c r="B5" s="1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</row>
    <row r="6" spans="1:84" ht="12.75">
      <c r="A6" s="15" t="s">
        <v>3</v>
      </c>
      <c r="B6" s="15"/>
      <c r="C6" s="1"/>
      <c r="D6" s="1" t="s">
        <v>89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</row>
    <row r="7" spans="1:84" ht="12.75">
      <c r="A7" s="7"/>
      <c r="B7" s="7"/>
      <c r="C7" s="7"/>
      <c r="D7" s="18"/>
      <c r="E7" s="18"/>
      <c r="F7" s="18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</row>
    <row r="8" spans="1:84" ht="13.5">
      <c r="A8" s="78" t="s">
        <v>4</v>
      </c>
      <c r="B8" s="19" t="s">
        <v>28</v>
      </c>
      <c r="C8" s="20" t="s">
        <v>5</v>
      </c>
      <c r="D8" s="80" t="s">
        <v>10</v>
      </c>
      <c r="E8" s="80"/>
      <c r="F8" s="80"/>
      <c r="G8" s="20" t="s">
        <v>37</v>
      </c>
      <c r="H8" s="21"/>
      <c r="I8" s="21" t="s">
        <v>38</v>
      </c>
      <c r="J8" s="22" t="s">
        <v>11</v>
      </c>
      <c r="K8" s="23" t="s">
        <v>7</v>
      </c>
      <c r="L8" s="24" t="s">
        <v>9</v>
      </c>
      <c r="M8" s="21" t="s">
        <v>14</v>
      </c>
      <c r="N8" s="25" t="s">
        <v>39</v>
      </c>
      <c r="O8" s="25" t="s">
        <v>40</v>
      </c>
      <c r="P8" s="20" t="s">
        <v>41</v>
      </c>
      <c r="Q8" s="20" t="s">
        <v>42</v>
      </c>
      <c r="R8" s="21" t="s">
        <v>43</v>
      </c>
      <c r="S8" s="20" t="s">
        <v>18</v>
      </c>
      <c r="T8" s="20" t="s">
        <v>44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</row>
    <row r="9" spans="1:84" ht="15" thickBot="1">
      <c r="A9" s="79"/>
      <c r="B9" s="26" t="s">
        <v>29</v>
      </c>
      <c r="C9" s="27" t="s">
        <v>17</v>
      </c>
      <c r="D9" s="76" t="s">
        <v>8</v>
      </c>
      <c r="E9" s="76"/>
      <c r="F9" s="76"/>
      <c r="G9" s="27" t="s">
        <v>45</v>
      </c>
      <c r="H9" s="28"/>
      <c r="I9" s="29" t="s">
        <v>19</v>
      </c>
      <c r="J9" s="30" t="s">
        <v>46</v>
      </c>
      <c r="K9" s="31" t="s">
        <v>12</v>
      </c>
      <c r="L9" s="32" t="s">
        <v>46</v>
      </c>
      <c r="M9" s="28" t="s">
        <v>15</v>
      </c>
      <c r="N9" s="33" t="s">
        <v>16</v>
      </c>
      <c r="O9" s="33" t="s">
        <v>16</v>
      </c>
      <c r="P9" s="27" t="s">
        <v>16</v>
      </c>
      <c r="Q9" s="27" t="s">
        <v>16</v>
      </c>
      <c r="R9" s="28" t="s">
        <v>16</v>
      </c>
      <c r="S9" s="27" t="s">
        <v>6</v>
      </c>
      <c r="T9" s="27" t="s">
        <v>16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</row>
    <row r="10" spans="1:84" ht="13.5" thickTop="1">
      <c r="A10" s="59" t="s">
        <v>13</v>
      </c>
      <c r="B10" s="59" t="s">
        <v>13</v>
      </c>
      <c r="C10" s="59">
        <v>0</v>
      </c>
      <c r="D10" s="59">
        <v>0</v>
      </c>
      <c r="E10" s="59"/>
      <c r="F10" s="59">
        <v>0</v>
      </c>
      <c r="G10" s="59">
        <v>0</v>
      </c>
      <c r="H10" s="59"/>
      <c r="I10" s="59">
        <v>0</v>
      </c>
      <c r="J10" s="59">
        <v>0</v>
      </c>
      <c r="K10" s="60">
        <f aca="true" t="shared" si="0" ref="K10:K22">IF(G10*I10&gt;=400,IF(B10="Roof",0,IF(0.25+15/SQRT(G10*I10)&lt;0.4,0.4,0.25+15/SQRT(G10*I10))),0)</f>
        <v>0</v>
      </c>
      <c r="L10" s="61">
        <f aca="true" t="shared" si="1" ref="L10:L22">IF(K10&gt;0,J10*K10,J10)</f>
        <v>0</v>
      </c>
      <c r="M10" s="59">
        <v>0</v>
      </c>
      <c r="N10" s="59">
        <f aca="true" t="shared" si="2" ref="N10:N22">0.15*M10/12*G10</f>
        <v>0</v>
      </c>
      <c r="O10" s="59"/>
      <c r="P10" s="59"/>
      <c r="Q10" s="59">
        <v>0</v>
      </c>
      <c r="R10" s="59">
        <f aca="true" t="shared" si="3" ref="R10:R22">0.15*D10*F10/144*C10</f>
        <v>0</v>
      </c>
      <c r="S10" s="59">
        <v>0</v>
      </c>
      <c r="T10" s="59">
        <f aca="true" t="shared" si="4" ref="T10:T22">S10*G10/1000</f>
        <v>0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</row>
    <row r="11" spans="1:84" ht="12.75">
      <c r="A11" s="62" t="s">
        <v>35</v>
      </c>
      <c r="B11" s="62" t="s">
        <v>36</v>
      </c>
      <c r="C11" s="62">
        <v>0</v>
      </c>
      <c r="D11" s="62">
        <v>0</v>
      </c>
      <c r="E11" s="62"/>
      <c r="F11" s="62">
        <v>0</v>
      </c>
      <c r="G11" s="62">
        <v>0</v>
      </c>
      <c r="H11" s="62"/>
      <c r="I11" s="62">
        <v>0</v>
      </c>
      <c r="J11" s="62">
        <v>0</v>
      </c>
      <c r="K11" s="63">
        <f t="shared" si="0"/>
        <v>0</v>
      </c>
      <c r="L11" s="64">
        <f t="shared" si="1"/>
        <v>0</v>
      </c>
      <c r="M11" s="62">
        <v>0</v>
      </c>
      <c r="N11" s="62">
        <f t="shared" si="2"/>
        <v>0</v>
      </c>
      <c r="O11" s="62"/>
      <c r="P11" s="62"/>
      <c r="Q11" s="62">
        <v>0</v>
      </c>
      <c r="R11" s="62">
        <f t="shared" si="3"/>
        <v>0</v>
      </c>
      <c r="S11" s="62">
        <v>0</v>
      </c>
      <c r="T11" s="62">
        <f t="shared" si="4"/>
        <v>0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</row>
    <row r="12" spans="1:84" ht="12.75">
      <c r="A12" s="6">
        <v>8</v>
      </c>
      <c r="B12" s="6" t="s">
        <v>36</v>
      </c>
      <c r="C12" s="6">
        <v>14.66</v>
      </c>
      <c r="D12" s="6">
        <v>14</v>
      </c>
      <c r="E12" s="6"/>
      <c r="F12" s="6">
        <v>24</v>
      </c>
      <c r="G12" s="8">
        <v>200</v>
      </c>
      <c r="H12" s="6"/>
      <c r="I12" s="6">
        <v>3</v>
      </c>
      <c r="J12" s="6">
        <v>100</v>
      </c>
      <c r="K12" s="9">
        <f t="shared" si="0"/>
        <v>0.8623724356957946</v>
      </c>
      <c r="L12" s="10">
        <f t="shared" si="1"/>
        <v>86.23724356957946</v>
      </c>
      <c r="M12" s="6">
        <v>7</v>
      </c>
      <c r="N12" s="6">
        <f t="shared" si="2"/>
        <v>17.5</v>
      </c>
      <c r="O12" s="6"/>
      <c r="P12" s="6"/>
      <c r="Q12" s="6">
        <v>8</v>
      </c>
      <c r="R12" s="6">
        <f t="shared" si="3"/>
        <v>5.131</v>
      </c>
      <c r="S12" s="6">
        <v>20</v>
      </c>
      <c r="T12" s="6">
        <f t="shared" si="4"/>
        <v>4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</row>
    <row r="13" spans="1:84" ht="12.75">
      <c r="A13" s="6">
        <v>7</v>
      </c>
      <c r="B13" s="6" t="s">
        <v>36</v>
      </c>
      <c r="C13" s="6">
        <v>14</v>
      </c>
      <c r="D13" s="6">
        <v>14</v>
      </c>
      <c r="E13" s="6"/>
      <c r="F13" s="6">
        <v>24</v>
      </c>
      <c r="G13" s="8">
        <v>200</v>
      </c>
      <c r="H13" s="6"/>
      <c r="I13" s="6">
        <v>3</v>
      </c>
      <c r="J13" s="6">
        <v>80</v>
      </c>
      <c r="K13" s="9">
        <f t="shared" si="0"/>
        <v>0.8623724356957946</v>
      </c>
      <c r="L13" s="10">
        <f t="shared" si="1"/>
        <v>68.98979485566356</v>
      </c>
      <c r="M13" s="6">
        <v>7</v>
      </c>
      <c r="N13" s="6">
        <f t="shared" si="2"/>
        <v>17.5</v>
      </c>
      <c r="O13" s="6"/>
      <c r="P13" s="6"/>
      <c r="Q13" s="6">
        <v>8</v>
      </c>
      <c r="R13" s="6">
        <f t="shared" si="3"/>
        <v>4.9</v>
      </c>
      <c r="S13" s="6">
        <v>20</v>
      </c>
      <c r="T13" s="6">
        <f t="shared" si="4"/>
        <v>4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</row>
    <row r="14" spans="1:84" ht="12.75">
      <c r="A14" s="6">
        <v>6</v>
      </c>
      <c r="B14" s="6" t="s">
        <v>36</v>
      </c>
      <c r="C14" s="6">
        <v>14</v>
      </c>
      <c r="D14" s="6">
        <v>14</v>
      </c>
      <c r="E14" s="6"/>
      <c r="F14" s="6">
        <v>24</v>
      </c>
      <c r="G14" s="8">
        <v>200</v>
      </c>
      <c r="H14" s="6"/>
      <c r="I14" s="6">
        <v>3</v>
      </c>
      <c r="J14" s="6">
        <v>80</v>
      </c>
      <c r="K14" s="9">
        <f t="shared" si="0"/>
        <v>0.8623724356957946</v>
      </c>
      <c r="L14" s="10">
        <f t="shared" si="1"/>
        <v>68.98979485566356</v>
      </c>
      <c r="M14" s="6">
        <v>7</v>
      </c>
      <c r="N14" s="6">
        <f t="shared" si="2"/>
        <v>17.5</v>
      </c>
      <c r="O14" s="6"/>
      <c r="P14" s="6"/>
      <c r="Q14" s="6">
        <v>8</v>
      </c>
      <c r="R14" s="6">
        <f t="shared" si="3"/>
        <v>4.9</v>
      </c>
      <c r="S14" s="6">
        <v>20</v>
      </c>
      <c r="T14" s="6">
        <f t="shared" si="4"/>
        <v>4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</row>
    <row r="15" spans="1:84" ht="12.75">
      <c r="A15" s="6">
        <v>5</v>
      </c>
      <c r="B15" s="6" t="s">
        <v>36</v>
      </c>
      <c r="C15" s="6">
        <v>14</v>
      </c>
      <c r="D15" s="6">
        <v>14</v>
      </c>
      <c r="E15" s="6"/>
      <c r="F15" s="6">
        <v>24</v>
      </c>
      <c r="G15" s="8">
        <v>200</v>
      </c>
      <c r="H15" s="6"/>
      <c r="I15" s="6">
        <v>3</v>
      </c>
      <c r="J15" s="6">
        <v>80</v>
      </c>
      <c r="K15" s="9">
        <f t="shared" si="0"/>
        <v>0.8623724356957946</v>
      </c>
      <c r="L15" s="10">
        <f t="shared" si="1"/>
        <v>68.98979485566356</v>
      </c>
      <c r="M15" s="6">
        <v>7</v>
      </c>
      <c r="N15" s="6">
        <f t="shared" si="2"/>
        <v>17.5</v>
      </c>
      <c r="O15" s="6"/>
      <c r="P15" s="6"/>
      <c r="Q15" s="6">
        <v>8</v>
      </c>
      <c r="R15" s="6">
        <f t="shared" si="3"/>
        <v>4.9</v>
      </c>
      <c r="S15" s="6">
        <v>20</v>
      </c>
      <c r="T15" s="6">
        <f t="shared" si="4"/>
        <v>4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</row>
    <row r="16" spans="1:84" ht="12.75">
      <c r="A16" s="6">
        <v>4</v>
      </c>
      <c r="B16" s="6" t="s">
        <v>36</v>
      </c>
      <c r="C16" s="6">
        <v>14</v>
      </c>
      <c r="D16" s="6">
        <v>14</v>
      </c>
      <c r="E16" s="6"/>
      <c r="F16" s="6">
        <v>24</v>
      </c>
      <c r="G16" s="8">
        <v>200</v>
      </c>
      <c r="H16" s="6"/>
      <c r="I16" s="6">
        <v>3</v>
      </c>
      <c r="J16" s="6">
        <v>80</v>
      </c>
      <c r="K16" s="9">
        <f t="shared" si="0"/>
        <v>0.8623724356957946</v>
      </c>
      <c r="L16" s="10">
        <f t="shared" si="1"/>
        <v>68.98979485566356</v>
      </c>
      <c r="M16" s="6">
        <v>7</v>
      </c>
      <c r="N16" s="6">
        <f t="shared" si="2"/>
        <v>17.5</v>
      </c>
      <c r="O16" s="6"/>
      <c r="P16" s="6"/>
      <c r="Q16" s="6">
        <v>8</v>
      </c>
      <c r="R16" s="6">
        <f t="shared" si="3"/>
        <v>4.9</v>
      </c>
      <c r="S16" s="6">
        <v>20</v>
      </c>
      <c r="T16" s="6">
        <f t="shared" si="4"/>
        <v>4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</row>
    <row r="17" spans="1:84" ht="12.75">
      <c r="A17" s="6">
        <v>3</v>
      </c>
      <c r="B17" s="6" t="s">
        <v>36</v>
      </c>
      <c r="C17" s="6">
        <v>14</v>
      </c>
      <c r="D17" s="6">
        <v>14</v>
      </c>
      <c r="E17" s="6"/>
      <c r="F17" s="6">
        <v>24</v>
      </c>
      <c r="G17" s="8">
        <v>200</v>
      </c>
      <c r="H17" s="6"/>
      <c r="I17" s="6">
        <v>3</v>
      </c>
      <c r="J17" s="6">
        <v>80</v>
      </c>
      <c r="K17" s="9">
        <f t="shared" si="0"/>
        <v>0.8623724356957946</v>
      </c>
      <c r="L17" s="10">
        <f t="shared" si="1"/>
        <v>68.98979485566356</v>
      </c>
      <c r="M17" s="6">
        <v>8</v>
      </c>
      <c r="N17" s="6">
        <f t="shared" si="2"/>
        <v>20</v>
      </c>
      <c r="O17" s="6"/>
      <c r="P17" s="6"/>
      <c r="Q17" s="6">
        <v>8</v>
      </c>
      <c r="R17" s="6">
        <f t="shared" si="3"/>
        <v>4.9</v>
      </c>
      <c r="S17" s="6">
        <v>20</v>
      </c>
      <c r="T17" s="6">
        <f t="shared" si="4"/>
        <v>4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</row>
    <row r="18" spans="1:84" ht="12.75">
      <c r="A18" s="6">
        <v>2</v>
      </c>
      <c r="B18" s="6" t="s">
        <v>36</v>
      </c>
      <c r="C18" s="6">
        <v>14</v>
      </c>
      <c r="D18" s="6">
        <v>14</v>
      </c>
      <c r="E18" s="6"/>
      <c r="F18" s="6">
        <v>24</v>
      </c>
      <c r="G18" s="8">
        <v>200</v>
      </c>
      <c r="H18" s="6"/>
      <c r="I18" s="6">
        <v>3</v>
      </c>
      <c r="J18" s="6">
        <v>80</v>
      </c>
      <c r="K18" s="9">
        <f t="shared" si="0"/>
        <v>0.8623724356957946</v>
      </c>
      <c r="L18" s="10">
        <f t="shared" si="1"/>
        <v>68.98979485566356</v>
      </c>
      <c r="M18" s="6">
        <v>8</v>
      </c>
      <c r="N18" s="6">
        <f t="shared" si="2"/>
        <v>20</v>
      </c>
      <c r="O18" s="6"/>
      <c r="P18" s="6"/>
      <c r="Q18" s="6">
        <v>8</v>
      </c>
      <c r="R18" s="6">
        <f t="shared" si="3"/>
        <v>4.9</v>
      </c>
      <c r="S18" s="6">
        <v>20</v>
      </c>
      <c r="T18" s="6">
        <f t="shared" si="4"/>
        <v>4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</row>
    <row r="19" spans="1:84" ht="12.75">
      <c r="A19" s="6">
        <v>1</v>
      </c>
      <c r="B19" s="6" t="s">
        <v>36</v>
      </c>
      <c r="C19" s="6">
        <v>20</v>
      </c>
      <c r="D19" s="6">
        <v>14</v>
      </c>
      <c r="E19" s="6"/>
      <c r="F19" s="6">
        <v>24</v>
      </c>
      <c r="G19" s="8">
        <v>200</v>
      </c>
      <c r="H19" s="6"/>
      <c r="I19" s="6">
        <v>3</v>
      </c>
      <c r="J19" s="6">
        <v>100</v>
      </c>
      <c r="K19" s="9">
        <f t="shared" si="0"/>
        <v>0.8623724356957946</v>
      </c>
      <c r="L19" s="10">
        <f t="shared" si="1"/>
        <v>86.23724356957946</v>
      </c>
      <c r="M19" s="6">
        <v>8</v>
      </c>
      <c r="N19" s="6">
        <f t="shared" si="2"/>
        <v>20</v>
      </c>
      <c r="O19" s="6"/>
      <c r="P19" s="6"/>
      <c r="Q19" s="6">
        <v>8</v>
      </c>
      <c r="R19" s="6">
        <f t="shared" si="3"/>
        <v>7.000000000000001</v>
      </c>
      <c r="S19" s="6">
        <v>20</v>
      </c>
      <c r="T19" s="6">
        <f t="shared" si="4"/>
        <v>4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</row>
    <row r="20" spans="1:84" ht="12.75">
      <c r="A20" s="62" t="s">
        <v>56</v>
      </c>
      <c r="B20" s="62" t="s">
        <v>36</v>
      </c>
      <c r="C20" s="62">
        <v>0</v>
      </c>
      <c r="D20" s="62">
        <v>0</v>
      </c>
      <c r="E20" s="62"/>
      <c r="F20" s="62">
        <v>0</v>
      </c>
      <c r="G20" s="62">
        <v>0</v>
      </c>
      <c r="H20" s="62"/>
      <c r="I20" s="62">
        <v>0</v>
      </c>
      <c r="J20" s="62">
        <v>0</v>
      </c>
      <c r="K20" s="63">
        <f t="shared" si="0"/>
        <v>0</v>
      </c>
      <c r="L20" s="64">
        <f t="shared" si="1"/>
        <v>0</v>
      </c>
      <c r="M20" s="62">
        <v>0</v>
      </c>
      <c r="N20" s="62">
        <f t="shared" si="2"/>
        <v>0</v>
      </c>
      <c r="O20" s="62"/>
      <c r="P20" s="62"/>
      <c r="Q20" s="62">
        <v>0</v>
      </c>
      <c r="R20" s="62">
        <f t="shared" si="3"/>
        <v>0</v>
      </c>
      <c r="S20" s="62">
        <v>0</v>
      </c>
      <c r="T20" s="62">
        <f t="shared" si="4"/>
        <v>0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</row>
    <row r="21" spans="1:84" ht="12.75">
      <c r="A21" s="8" t="s">
        <v>57</v>
      </c>
      <c r="B21" s="8" t="s">
        <v>36</v>
      </c>
      <c r="C21" s="8">
        <v>10.5</v>
      </c>
      <c r="D21" s="8">
        <v>14</v>
      </c>
      <c r="E21" s="8"/>
      <c r="F21" s="8">
        <v>24</v>
      </c>
      <c r="G21" s="8">
        <v>200</v>
      </c>
      <c r="H21" s="8"/>
      <c r="I21" s="8">
        <v>3</v>
      </c>
      <c r="J21" s="8">
        <v>40</v>
      </c>
      <c r="K21" s="55">
        <f t="shared" si="0"/>
        <v>0.8623724356957946</v>
      </c>
      <c r="L21" s="56">
        <f t="shared" si="1"/>
        <v>34.49489742783178</v>
      </c>
      <c r="M21" s="8">
        <v>5</v>
      </c>
      <c r="N21" s="8">
        <f t="shared" si="2"/>
        <v>12.5</v>
      </c>
      <c r="O21" s="8"/>
      <c r="P21" s="8"/>
      <c r="Q21" s="8">
        <v>0</v>
      </c>
      <c r="R21" s="8">
        <f t="shared" si="3"/>
        <v>3.6750000000000003</v>
      </c>
      <c r="S21" s="8">
        <v>20</v>
      </c>
      <c r="T21" s="8">
        <f t="shared" si="4"/>
        <v>4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</row>
    <row r="22" spans="1:84" ht="12.75">
      <c r="A22" s="8" t="s">
        <v>58</v>
      </c>
      <c r="B22" s="8" t="s">
        <v>36</v>
      </c>
      <c r="C22" s="8">
        <v>10</v>
      </c>
      <c r="D22" s="8">
        <v>14</v>
      </c>
      <c r="E22" s="8"/>
      <c r="F22" s="8">
        <v>24</v>
      </c>
      <c r="G22" s="8">
        <v>200</v>
      </c>
      <c r="H22" s="8"/>
      <c r="I22" s="8">
        <v>3</v>
      </c>
      <c r="J22" s="8">
        <v>40</v>
      </c>
      <c r="K22" s="55">
        <f t="shared" si="0"/>
        <v>0.8623724356957946</v>
      </c>
      <c r="L22" s="56">
        <f t="shared" si="1"/>
        <v>34.49489742783178</v>
      </c>
      <c r="M22" s="8">
        <v>5</v>
      </c>
      <c r="N22" s="8">
        <f t="shared" si="2"/>
        <v>12.5</v>
      </c>
      <c r="O22" s="8"/>
      <c r="P22" s="8"/>
      <c r="Q22" s="8">
        <v>0</v>
      </c>
      <c r="R22" s="8">
        <f t="shared" si="3"/>
        <v>3.5000000000000004</v>
      </c>
      <c r="S22" s="8">
        <v>20</v>
      </c>
      <c r="T22" s="8">
        <f t="shared" si="4"/>
        <v>4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</row>
    <row r="23" spans="1:84" ht="12.7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</row>
    <row r="24" spans="21:84" ht="12.75"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</row>
    <row r="25" spans="21:84" ht="12.75"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</row>
    <row r="26" spans="21:84" ht="12.75"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</row>
    <row r="27" spans="1:84" ht="13.5">
      <c r="A27" s="84" t="s">
        <v>4</v>
      </c>
      <c r="B27" s="21" t="s">
        <v>47</v>
      </c>
      <c r="C27" s="35" t="s">
        <v>48</v>
      </c>
      <c r="D27" s="81" t="s">
        <v>49</v>
      </c>
      <c r="E27" s="82"/>
      <c r="F27" s="83"/>
      <c r="G27" s="38" t="s">
        <v>50</v>
      </c>
      <c r="H27" s="36"/>
      <c r="I27" s="37" t="s">
        <v>51</v>
      </c>
      <c r="J27" s="39" t="s">
        <v>52</v>
      </c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</row>
    <row r="28" spans="1:84" ht="13.5" thickBot="1">
      <c r="A28" s="85"/>
      <c r="B28" s="28" t="s">
        <v>16</v>
      </c>
      <c r="C28" s="41" t="s">
        <v>16</v>
      </c>
      <c r="D28" s="75" t="s">
        <v>16</v>
      </c>
      <c r="E28" s="76"/>
      <c r="F28" s="77"/>
      <c r="G28" s="43" t="s">
        <v>16</v>
      </c>
      <c r="H28" s="28"/>
      <c r="I28" s="42" t="s">
        <v>16</v>
      </c>
      <c r="J28" s="27" t="s">
        <v>16</v>
      </c>
      <c r="K28" s="58"/>
      <c r="L28" s="45" t="s">
        <v>53</v>
      </c>
      <c r="M28" s="2"/>
      <c r="N28" s="2"/>
      <c r="O28" s="2"/>
      <c r="P28" s="2"/>
      <c r="Q28" s="58"/>
      <c r="R28" s="2"/>
      <c r="S28" s="2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</row>
    <row r="29" spans="1:84" ht="13.5" thickTop="1">
      <c r="A29" s="5" t="s">
        <v>13</v>
      </c>
      <c r="B29" s="51">
        <f aca="true" t="shared" si="5" ref="B29:B41">L10*G10/1000</f>
        <v>0</v>
      </c>
      <c r="C29" s="52">
        <f aca="true" t="shared" si="6" ref="C29:C41">(N10+O10+P10+Q10+R10+T10)</f>
        <v>0</v>
      </c>
      <c r="D29" s="86">
        <f>B29</f>
        <v>0</v>
      </c>
      <c r="E29" s="87"/>
      <c r="F29" s="87"/>
      <c r="G29" s="52">
        <f>C29</f>
        <v>0</v>
      </c>
      <c r="H29" s="54"/>
      <c r="I29" s="69">
        <f aca="true" t="shared" si="7" ref="I29:I41">D29+G29</f>
        <v>0</v>
      </c>
      <c r="J29" s="70">
        <f aca="true" t="shared" si="8" ref="J29:J41">1.2*G29+1.6*D29</f>
        <v>0</v>
      </c>
      <c r="K29" s="58"/>
      <c r="L29" s="45" t="s">
        <v>21</v>
      </c>
      <c r="M29" s="3"/>
      <c r="N29" s="3"/>
      <c r="O29" s="3"/>
      <c r="P29" s="45">
        <v>4</v>
      </c>
      <c r="Q29" s="58"/>
      <c r="R29" s="3"/>
      <c r="S29" s="3"/>
      <c r="T29" s="4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</row>
    <row r="30" spans="1:84" ht="12.75">
      <c r="A30" s="6" t="s">
        <v>35</v>
      </c>
      <c r="B30" s="9">
        <f t="shared" si="5"/>
        <v>0</v>
      </c>
      <c r="C30" s="11">
        <f t="shared" si="6"/>
        <v>0</v>
      </c>
      <c r="D30" s="72">
        <f aca="true" t="shared" si="9" ref="D30:D41">D29+B30</f>
        <v>0</v>
      </c>
      <c r="E30" s="73"/>
      <c r="F30" s="74"/>
      <c r="G30" s="11">
        <f aca="true" t="shared" si="10" ref="G30:G41">G29+C30</f>
        <v>0</v>
      </c>
      <c r="H30" s="13"/>
      <c r="I30" s="68">
        <f t="shared" si="7"/>
        <v>0</v>
      </c>
      <c r="J30" s="71">
        <f t="shared" si="8"/>
        <v>0</v>
      </c>
      <c r="K30" s="58"/>
      <c r="L30" s="45" t="s">
        <v>22</v>
      </c>
      <c r="M30" s="3"/>
      <c r="N30" s="3"/>
      <c r="O30" s="3"/>
      <c r="P30" s="45">
        <v>4</v>
      </c>
      <c r="Q30" s="58"/>
      <c r="R30" s="45"/>
      <c r="S30" s="3"/>
      <c r="T30" s="4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</row>
    <row r="31" spans="1:84" ht="12.75">
      <c r="A31" s="6">
        <v>9</v>
      </c>
      <c r="B31" s="9">
        <f t="shared" si="5"/>
        <v>17.24744871391589</v>
      </c>
      <c r="C31" s="11">
        <f t="shared" si="6"/>
        <v>34.631</v>
      </c>
      <c r="D31" s="72">
        <f t="shared" si="9"/>
        <v>17.24744871391589</v>
      </c>
      <c r="E31" s="73"/>
      <c r="F31" s="74"/>
      <c r="G31" s="11">
        <f t="shared" si="10"/>
        <v>34.631</v>
      </c>
      <c r="H31" s="13"/>
      <c r="I31" s="68">
        <f t="shared" si="7"/>
        <v>51.87844871391589</v>
      </c>
      <c r="J31" s="71">
        <f t="shared" si="8"/>
        <v>69.15311794226542</v>
      </c>
      <c r="K31" s="58"/>
      <c r="L31" s="45" t="s">
        <v>23</v>
      </c>
      <c r="M31" s="3"/>
      <c r="N31" s="3"/>
      <c r="O31" s="3"/>
      <c r="P31" s="45">
        <v>3</v>
      </c>
      <c r="Q31" s="58"/>
      <c r="R31" s="45"/>
      <c r="S31" s="3"/>
      <c r="T31" s="4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</row>
    <row r="32" spans="1:84" ht="12.75">
      <c r="A32" s="6">
        <f aca="true" t="shared" si="11" ref="A32:A40">A13</f>
        <v>7</v>
      </c>
      <c r="B32" s="9">
        <f t="shared" si="5"/>
        <v>13.797958971132712</v>
      </c>
      <c r="C32" s="11">
        <f t="shared" si="6"/>
        <v>34.4</v>
      </c>
      <c r="D32" s="72">
        <f t="shared" si="9"/>
        <v>31.045407685048602</v>
      </c>
      <c r="E32" s="73"/>
      <c r="F32" s="74"/>
      <c r="G32" s="11">
        <f t="shared" si="10"/>
        <v>69.031</v>
      </c>
      <c r="H32" s="13"/>
      <c r="I32" s="68">
        <f t="shared" si="7"/>
        <v>100.07640768504861</v>
      </c>
      <c r="J32" s="71">
        <f t="shared" si="8"/>
        <v>132.50985229607778</v>
      </c>
      <c r="K32" s="58"/>
      <c r="L32" s="45" t="s">
        <v>20</v>
      </c>
      <c r="M32" s="3"/>
      <c r="N32" s="3"/>
      <c r="O32" s="3"/>
      <c r="P32" s="45">
        <v>2</v>
      </c>
      <c r="Q32" s="58"/>
      <c r="R32" s="45"/>
      <c r="S32" s="3"/>
      <c r="T32" s="4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</row>
    <row r="33" spans="1:84" ht="12.75">
      <c r="A33" s="6">
        <f t="shared" si="11"/>
        <v>6</v>
      </c>
      <c r="B33" s="9">
        <f t="shared" si="5"/>
        <v>13.797958971132712</v>
      </c>
      <c r="C33" s="11">
        <f t="shared" si="6"/>
        <v>34.4</v>
      </c>
      <c r="D33" s="72">
        <f t="shared" si="9"/>
        <v>44.84336665618132</v>
      </c>
      <c r="E33" s="73"/>
      <c r="F33" s="74"/>
      <c r="G33" s="11">
        <f t="shared" si="10"/>
        <v>103.43100000000001</v>
      </c>
      <c r="H33" s="13"/>
      <c r="I33" s="68">
        <f t="shared" si="7"/>
        <v>148.27436665618131</v>
      </c>
      <c r="J33" s="71">
        <f t="shared" si="8"/>
        <v>195.8665866498901</v>
      </c>
      <c r="K33" s="58"/>
      <c r="L33" s="45"/>
      <c r="M33" s="3"/>
      <c r="N33" s="3"/>
      <c r="O33" s="3"/>
      <c r="P33" s="3"/>
      <c r="Q33" s="58"/>
      <c r="R33" s="45"/>
      <c r="S33" s="3"/>
      <c r="T33" s="4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</row>
    <row r="34" spans="1:84" ht="12.75">
      <c r="A34" s="6">
        <f t="shared" si="11"/>
        <v>5</v>
      </c>
      <c r="B34" s="9">
        <f t="shared" si="5"/>
        <v>13.797958971132712</v>
      </c>
      <c r="C34" s="11">
        <f t="shared" si="6"/>
        <v>34.4</v>
      </c>
      <c r="D34" s="72">
        <f t="shared" si="9"/>
        <v>58.64132562731403</v>
      </c>
      <c r="E34" s="73"/>
      <c r="F34" s="74"/>
      <c r="G34" s="11">
        <f t="shared" si="10"/>
        <v>137.83100000000002</v>
      </c>
      <c r="H34" s="13"/>
      <c r="I34" s="68">
        <f t="shared" si="7"/>
        <v>196.47232562731404</v>
      </c>
      <c r="J34" s="71">
        <f t="shared" si="8"/>
        <v>259.2233210037025</v>
      </c>
      <c r="K34" s="58"/>
      <c r="L34" s="45" t="s">
        <v>30</v>
      </c>
      <c r="M34" s="3"/>
      <c r="N34" s="3"/>
      <c r="O34" s="3"/>
      <c r="P34" s="3"/>
      <c r="Q34" s="58"/>
      <c r="R34" s="45"/>
      <c r="S34" s="3"/>
      <c r="T34" s="4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</row>
    <row r="35" spans="1:84" ht="12.75">
      <c r="A35" s="6">
        <f t="shared" si="11"/>
        <v>4</v>
      </c>
      <c r="B35" s="9">
        <f t="shared" si="5"/>
        <v>13.797958971132712</v>
      </c>
      <c r="C35" s="11">
        <f t="shared" si="6"/>
        <v>34.4</v>
      </c>
      <c r="D35" s="72">
        <f t="shared" si="9"/>
        <v>72.43928459844675</v>
      </c>
      <c r="E35" s="73"/>
      <c r="F35" s="74"/>
      <c r="G35" s="11">
        <f t="shared" si="10"/>
        <v>172.23100000000002</v>
      </c>
      <c r="H35" s="13"/>
      <c r="I35" s="68">
        <f t="shared" si="7"/>
        <v>244.67028459844676</v>
      </c>
      <c r="J35" s="71">
        <f t="shared" si="8"/>
        <v>322.5800553575148</v>
      </c>
      <c r="K35" s="58"/>
      <c r="L35" s="45" t="s">
        <v>54</v>
      </c>
      <c r="M35" s="3"/>
      <c r="N35" s="3"/>
      <c r="O35" s="3"/>
      <c r="P35" s="3"/>
      <c r="Q35" s="58"/>
      <c r="R35" s="3"/>
      <c r="S35" s="3"/>
      <c r="T35" s="4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</row>
    <row r="36" spans="1:84" ht="12.75">
      <c r="A36" s="6">
        <f t="shared" si="11"/>
        <v>3</v>
      </c>
      <c r="B36" s="9">
        <f t="shared" si="5"/>
        <v>13.797958971132712</v>
      </c>
      <c r="C36" s="11">
        <f t="shared" si="6"/>
        <v>36.9</v>
      </c>
      <c r="D36" s="72">
        <f t="shared" si="9"/>
        <v>86.23724356957946</v>
      </c>
      <c r="E36" s="73"/>
      <c r="F36" s="74"/>
      <c r="G36" s="11">
        <f t="shared" si="10"/>
        <v>209.13100000000003</v>
      </c>
      <c r="H36" s="13"/>
      <c r="I36" s="68">
        <f t="shared" si="7"/>
        <v>295.3682435695795</v>
      </c>
      <c r="J36" s="71">
        <f t="shared" si="8"/>
        <v>388.93678971132715</v>
      </c>
      <c r="K36" s="58"/>
      <c r="L36" s="45" t="s">
        <v>31</v>
      </c>
      <c r="M36" s="3"/>
      <c r="N36" s="3"/>
      <c r="O36" s="3"/>
      <c r="P36" s="3"/>
      <c r="Q36" s="58"/>
      <c r="R36" s="3"/>
      <c r="S36" s="3"/>
      <c r="T36" s="4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</row>
    <row r="37" spans="1:84" ht="12.75">
      <c r="A37" s="6">
        <f t="shared" si="11"/>
        <v>2</v>
      </c>
      <c r="B37" s="9">
        <f t="shared" si="5"/>
        <v>13.797958971132712</v>
      </c>
      <c r="C37" s="11">
        <f t="shared" si="6"/>
        <v>36.9</v>
      </c>
      <c r="D37" s="72">
        <f t="shared" si="9"/>
        <v>100.03520254071218</v>
      </c>
      <c r="E37" s="73"/>
      <c r="F37" s="74"/>
      <c r="G37" s="11">
        <f t="shared" si="10"/>
        <v>246.03100000000003</v>
      </c>
      <c r="H37" s="13"/>
      <c r="I37" s="68">
        <f t="shared" si="7"/>
        <v>346.0662025407122</v>
      </c>
      <c r="J37" s="71">
        <f t="shared" si="8"/>
        <v>455.29352406513954</v>
      </c>
      <c r="K37" s="58"/>
      <c r="L37" s="45" t="s">
        <v>32</v>
      </c>
      <c r="M37" s="3"/>
      <c r="N37" s="3"/>
      <c r="O37" s="3"/>
      <c r="P37" s="3"/>
      <c r="Q37" s="58"/>
      <c r="R37" s="3"/>
      <c r="S37" s="3"/>
      <c r="T37" s="4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</row>
    <row r="38" spans="1:84" ht="12.75">
      <c r="A38" s="6">
        <f t="shared" si="11"/>
        <v>1</v>
      </c>
      <c r="B38" s="9">
        <f t="shared" si="5"/>
        <v>17.24744871391589</v>
      </c>
      <c r="C38" s="11">
        <f t="shared" si="6"/>
        <v>39</v>
      </c>
      <c r="D38" s="72">
        <f t="shared" si="9"/>
        <v>117.28265125462806</v>
      </c>
      <c r="E38" s="73"/>
      <c r="F38" s="74"/>
      <c r="G38" s="11">
        <f t="shared" si="10"/>
        <v>285.03100000000006</v>
      </c>
      <c r="H38" s="13"/>
      <c r="I38" s="68">
        <f t="shared" si="7"/>
        <v>402.3136512546281</v>
      </c>
      <c r="J38" s="71">
        <f t="shared" si="8"/>
        <v>529.689442007405</v>
      </c>
      <c r="K38" s="58"/>
      <c r="L38" s="45" t="s">
        <v>33</v>
      </c>
      <c r="M38" s="3"/>
      <c r="N38" s="3"/>
      <c r="O38" s="3"/>
      <c r="P38" s="3"/>
      <c r="Q38" s="58"/>
      <c r="R38" s="3"/>
      <c r="S38" s="3"/>
      <c r="T38" s="4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</row>
    <row r="39" spans="1:84" ht="12.75">
      <c r="A39" s="6" t="str">
        <f t="shared" si="11"/>
        <v>P-2</v>
      </c>
      <c r="B39" s="9">
        <f t="shared" si="5"/>
        <v>0</v>
      </c>
      <c r="C39" s="11">
        <f t="shared" si="6"/>
        <v>0</v>
      </c>
      <c r="D39" s="72">
        <f t="shared" si="9"/>
        <v>117.28265125462806</v>
      </c>
      <c r="E39" s="73"/>
      <c r="F39" s="74"/>
      <c r="G39" s="11">
        <f t="shared" si="10"/>
        <v>285.03100000000006</v>
      </c>
      <c r="H39" s="13"/>
      <c r="I39" s="68">
        <f t="shared" si="7"/>
        <v>402.3136512546281</v>
      </c>
      <c r="J39" s="71">
        <f t="shared" si="8"/>
        <v>529.689442007405</v>
      </c>
      <c r="K39" s="58"/>
      <c r="L39" s="45" t="s">
        <v>34</v>
      </c>
      <c r="M39" s="58"/>
      <c r="N39" s="58"/>
      <c r="O39" s="58"/>
      <c r="P39" s="58"/>
      <c r="Q39" s="58"/>
      <c r="R39" s="3"/>
      <c r="S39" s="3"/>
      <c r="T39" s="4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</row>
    <row r="40" spans="1:84" ht="12.75">
      <c r="A40" s="6" t="str">
        <f t="shared" si="11"/>
        <v>P-3</v>
      </c>
      <c r="B40" s="9">
        <f t="shared" si="5"/>
        <v>6.898979485566356</v>
      </c>
      <c r="C40" s="11">
        <f t="shared" si="6"/>
        <v>20.175</v>
      </c>
      <c r="D40" s="72">
        <f t="shared" si="9"/>
        <v>124.18163074019442</v>
      </c>
      <c r="E40" s="73"/>
      <c r="F40" s="74"/>
      <c r="G40" s="11">
        <f t="shared" si="10"/>
        <v>305.2060000000001</v>
      </c>
      <c r="H40" s="14"/>
      <c r="I40" s="68">
        <f t="shared" si="7"/>
        <v>429.3876307401945</v>
      </c>
      <c r="J40" s="71">
        <f t="shared" si="8"/>
        <v>564.9378091843112</v>
      </c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</row>
    <row r="41" spans="1:84" ht="12.75">
      <c r="A41" s="57" t="s">
        <v>58</v>
      </c>
      <c r="B41" s="9">
        <f t="shared" si="5"/>
        <v>6.898979485566356</v>
      </c>
      <c r="C41" s="11">
        <f t="shared" si="6"/>
        <v>20</v>
      </c>
      <c r="D41" s="72">
        <f t="shared" si="9"/>
        <v>131.08061022576078</v>
      </c>
      <c r="E41" s="73"/>
      <c r="F41" s="74"/>
      <c r="G41" s="11">
        <f t="shared" si="10"/>
        <v>325.2060000000001</v>
      </c>
      <c r="H41" s="58"/>
      <c r="I41" s="68">
        <f t="shared" si="7"/>
        <v>456.28661022576085</v>
      </c>
      <c r="J41" s="71">
        <f t="shared" si="8"/>
        <v>599.9761763612173</v>
      </c>
      <c r="K41" s="2"/>
      <c r="L41" s="2"/>
      <c r="M41" s="2"/>
      <c r="N41" s="46"/>
      <c r="O41" s="58"/>
      <c r="P41" s="58"/>
      <c r="Q41" s="58"/>
      <c r="R41" s="58"/>
      <c r="S41" s="58"/>
      <c r="T41" s="58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</row>
    <row r="42" spans="1:84" ht="12.7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</row>
    <row r="43" spans="14:84" ht="12.75">
      <c r="N43" s="58"/>
      <c r="O43" s="58"/>
      <c r="P43" s="58"/>
      <c r="Q43" s="58"/>
      <c r="R43" s="58"/>
      <c r="S43" s="58"/>
      <c r="T43" s="58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</row>
    <row r="44" spans="14:84" ht="12.75">
      <c r="N44" s="58"/>
      <c r="O44" s="58"/>
      <c r="P44" s="58"/>
      <c r="Q44" s="58"/>
      <c r="R44" s="58"/>
      <c r="S44" s="58"/>
      <c r="T44" s="58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</row>
    <row r="45" spans="1:84" ht="12.75">
      <c r="A45" s="47" t="s">
        <v>25</v>
      </c>
      <c r="B45" s="47"/>
      <c r="C45" s="2"/>
      <c r="D45" s="2"/>
      <c r="E45" s="2"/>
      <c r="F45" s="2"/>
      <c r="G45" s="2"/>
      <c r="H45" s="2"/>
      <c r="I45" s="2"/>
      <c r="J45" s="2"/>
      <c r="K45" s="2"/>
      <c r="L45" s="2"/>
      <c r="M45" s="58"/>
      <c r="N45" s="58"/>
      <c r="O45" s="58"/>
      <c r="P45" s="58"/>
      <c r="Q45" s="58"/>
      <c r="R45" s="58"/>
      <c r="S45" s="58"/>
      <c r="T45" s="58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</row>
    <row r="46" spans="1:21" ht="12.75">
      <c r="A46" s="46" t="s">
        <v>26</v>
      </c>
      <c r="B46" s="46"/>
      <c r="C46" s="2"/>
      <c r="D46" s="2"/>
      <c r="E46" s="2"/>
      <c r="F46" s="2"/>
      <c r="G46" s="2">
        <v>4000</v>
      </c>
      <c r="H46" s="2"/>
      <c r="I46" s="16"/>
      <c r="J46" s="16" t="s">
        <v>27</v>
      </c>
      <c r="K46" s="2"/>
      <c r="M46" s="13">
        <f>SQRT(G47)</f>
        <v>10.68043316333379</v>
      </c>
      <c r="N46" s="58"/>
      <c r="O46" s="58"/>
      <c r="P46" s="58"/>
      <c r="Q46" s="58"/>
      <c r="R46" s="58"/>
      <c r="S46" s="58"/>
      <c r="T46" s="58"/>
      <c r="U46" s="58"/>
    </row>
    <row r="47" spans="1:21" ht="15">
      <c r="A47" s="46" t="s">
        <v>55</v>
      </c>
      <c r="B47" s="46"/>
      <c r="C47" s="2"/>
      <c r="D47" s="2"/>
      <c r="E47" s="2"/>
      <c r="F47" s="2"/>
      <c r="G47" s="48">
        <f>I41*1000/G46</f>
        <v>114.07165255644021</v>
      </c>
      <c r="H47" s="49"/>
      <c r="I47" s="16"/>
      <c r="J47" s="2"/>
      <c r="K47" s="2"/>
      <c r="L47" s="50"/>
      <c r="M47" s="58"/>
      <c r="N47" s="58"/>
      <c r="O47" s="58"/>
      <c r="P47" s="58"/>
      <c r="Q47" s="58"/>
      <c r="R47" s="58"/>
      <c r="S47" s="58"/>
      <c r="T47" s="58"/>
      <c r="U47" s="58"/>
    </row>
    <row r="48" spans="3:21" ht="12.75"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</row>
    <row r="49" spans="3:21" ht="12.75"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</row>
    <row r="50" spans="3:21" ht="12.75"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</row>
    <row r="51" spans="3:21" ht="12.75"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</row>
    <row r="52" spans="3:21" ht="12.75"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</row>
    <row r="53" spans="3:21" ht="12.75"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</row>
    <row r="54" spans="3:21" ht="12.75"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</row>
    <row r="55" spans="3:21" ht="12.75"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</row>
    <row r="56" spans="3:21" ht="12.75"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3:21" ht="12.75"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3:21" ht="12.75"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</row>
    <row r="59" spans="3:21" ht="12.75"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</row>
    <row r="60" spans="3:21" ht="12.75"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</row>
    <row r="61" spans="3:21" ht="12.75"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</row>
    <row r="62" spans="3:21" ht="12.75"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</row>
    <row r="63" spans="3:21" ht="12.75"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</row>
    <row r="64" spans="3:21" ht="12.75"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</row>
    <row r="65" spans="3:21" ht="12.75"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</row>
    <row r="66" spans="3:21" ht="12.75"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</row>
    <row r="67" spans="3:21" ht="12.75"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</row>
    <row r="68" spans="3:21" ht="12.75"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</row>
    <row r="69" spans="3:21" ht="12.75"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</row>
    <row r="70" spans="3:21" ht="12.75"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</row>
    <row r="71" spans="3:21" ht="12.75"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</row>
    <row r="72" spans="3:21" ht="12.75"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</row>
    <row r="73" spans="3:21" ht="12.75"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</row>
    <row r="74" spans="3:21" ht="12.75"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</row>
    <row r="75" spans="3:21" ht="12.75"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</row>
    <row r="76" spans="3:21" ht="12.75"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</row>
    <row r="77" spans="3:21" ht="12.75"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</row>
    <row r="78" spans="3:21" ht="12.75"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</row>
    <row r="79" spans="3:21" ht="12.75"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</row>
    <row r="80" spans="3:21" ht="12.75"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</row>
    <row r="81" spans="3:21" ht="12.75"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</row>
    <row r="82" spans="3:21" ht="12.75"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</row>
    <row r="83" spans="3:21" ht="12.75"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</row>
    <row r="84" spans="3:21" ht="12.75"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</row>
    <row r="85" spans="3:21" ht="12.75"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</row>
    <row r="86" spans="3:21" ht="12.75"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</row>
    <row r="87" spans="3:21" ht="12.75"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</row>
    <row r="88" spans="3:21" ht="12.75"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</row>
    <row r="89" spans="3:21" ht="12.75"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</row>
    <row r="90" spans="3:21" ht="12.75"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</row>
    <row r="91" spans="3:21" ht="12.75"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</row>
    <row r="92" spans="3:21" ht="12.75"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</row>
    <row r="93" spans="3:21" ht="12.75"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</row>
    <row r="94" spans="3:21" ht="12.75"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</row>
    <row r="95" spans="3:21" ht="12.75"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</row>
    <row r="96" spans="3:21" ht="12.75"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</row>
    <row r="97" spans="3:21" ht="12.75"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</row>
    <row r="98" spans="3:21" ht="12.75"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</row>
    <row r="99" spans="3:21" ht="12.75"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</row>
    <row r="100" spans="3:21" ht="12.75"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</row>
    <row r="101" spans="3:21" ht="12.75"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</row>
    <row r="102" spans="3:21" ht="12.75"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</row>
    <row r="103" spans="3:21" ht="12.75"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</row>
    <row r="104" spans="3:21" ht="12.75"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</row>
    <row r="105" spans="3:21" ht="12.75"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</row>
    <row r="106" spans="3:21" ht="12.75"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</row>
    <row r="107" spans="3:21" ht="12.75"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</row>
    <row r="108" spans="3:21" ht="12.75"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</row>
    <row r="109" spans="3:21" ht="12.75"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</row>
    <row r="110" spans="3:21" ht="12.75"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</row>
    <row r="111" spans="3:21" ht="12.75"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</row>
    <row r="112" spans="3:21" ht="12.75"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</row>
    <row r="113" spans="3:21" ht="12.75"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</row>
    <row r="114" spans="3:21" ht="12.75"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</row>
  </sheetData>
  <mergeCells count="19">
    <mergeCell ref="D29:F29"/>
    <mergeCell ref="D30:F30"/>
    <mergeCell ref="D31:F31"/>
    <mergeCell ref="D32:F32"/>
    <mergeCell ref="A8:A9"/>
    <mergeCell ref="D8:F8"/>
    <mergeCell ref="D9:F9"/>
    <mergeCell ref="D27:F27"/>
    <mergeCell ref="A27:A28"/>
    <mergeCell ref="D41:F41"/>
    <mergeCell ref="D28:F28"/>
    <mergeCell ref="D33:F33"/>
    <mergeCell ref="D34:F34"/>
    <mergeCell ref="D35:F35"/>
    <mergeCell ref="D36:F36"/>
    <mergeCell ref="D37:F37"/>
    <mergeCell ref="D38:F38"/>
    <mergeCell ref="D39:F39"/>
    <mergeCell ref="D40:F40"/>
  </mergeCells>
  <printOptions/>
  <pageMargins left="0.5" right="0.5" top="0.5" bottom="0.5" header="0.5" footer="0.5"/>
  <pageSetup fitToHeight="1" fitToWidth="1" horizontalDpi="600" verticalDpi="600" orientation="landscape" scale="9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CF114"/>
  <sheetViews>
    <sheetView workbookViewId="0" topLeftCell="A1">
      <selection activeCell="I7" sqref="I7"/>
    </sheetView>
  </sheetViews>
  <sheetFormatPr defaultColWidth="9.140625" defaultRowHeight="12.75"/>
  <cols>
    <col min="1" max="2" width="6.8515625" style="0" customWidth="1"/>
    <col min="3" max="3" width="7.57421875" style="0" customWidth="1"/>
    <col min="4" max="4" width="3.7109375" style="0" customWidth="1"/>
    <col min="5" max="5" width="2.421875" style="0" customWidth="1"/>
    <col min="6" max="6" width="3.7109375" style="0" customWidth="1"/>
    <col min="7" max="7" width="15.421875" style="0" customWidth="1"/>
    <col min="8" max="8" width="6.00390625" style="0" hidden="1" customWidth="1"/>
    <col min="9" max="9" width="7.57421875" style="0" bestFit="1" customWidth="1"/>
    <col min="10" max="10" width="8.8515625" style="0" bestFit="1" customWidth="1"/>
    <col min="11" max="11" width="8.7109375" style="0" bestFit="1" customWidth="1"/>
    <col min="12" max="12" width="9.28125" style="0" bestFit="1" customWidth="1"/>
    <col min="13" max="13" width="7.140625" style="0" customWidth="1"/>
    <col min="14" max="14" width="6.00390625" style="0" bestFit="1" customWidth="1"/>
    <col min="15" max="15" width="6.28125" style="0" bestFit="1" customWidth="1"/>
    <col min="16" max="16" width="7.140625" style="0" bestFit="1" customWidth="1"/>
    <col min="17" max="17" width="7.57421875" style="0" bestFit="1" customWidth="1"/>
    <col min="18" max="18" width="6.00390625" style="0" bestFit="1" customWidth="1"/>
    <col min="19" max="19" width="5.28125" style="0" bestFit="1" customWidth="1"/>
    <col min="20" max="20" width="6.00390625" style="0" bestFit="1" customWidth="1"/>
  </cols>
  <sheetData>
    <row r="1" spans="1:84" ht="12.75">
      <c r="A1" s="15" t="s">
        <v>0</v>
      </c>
      <c r="B1" s="15"/>
      <c r="C1" s="1" t="s">
        <v>59</v>
      </c>
      <c r="D1" s="1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</row>
    <row r="2" spans="1:84" ht="12.75">
      <c r="A2" s="15" t="s">
        <v>24</v>
      </c>
      <c r="B2" s="15"/>
      <c r="C2" s="1"/>
      <c r="D2" s="16"/>
      <c r="E2" s="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</row>
    <row r="3" spans="1:84" ht="12.75">
      <c r="A3" s="15" t="s">
        <v>1</v>
      </c>
      <c r="B3" s="15"/>
      <c r="C3" s="1"/>
      <c r="D3" s="1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</row>
    <row r="4" spans="1:84" ht="12.75">
      <c r="A4" s="15" t="s">
        <v>2</v>
      </c>
      <c r="B4" s="15"/>
      <c r="C4" s="1"/>
      <c r="D4" s="16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</row>
    <row r="5" spans="1:84" ht="12.75">
      <c r="A5" s="15"/>
      <c r="B5" s="1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</row>
    <row r="6" spans="1:84" ht="12.75">
      <c r="A6" s="15" t="s">
        <v>3</v>
      </c>
      <c r="B6" s="15"/>
      <c r="C6" s="1"/>
      <c r="D6" s="1" t="s">
        <v>68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</row>
    <row r="7" spans="1:84" ht="12.75">
      <c r="A7" s="7"/>
      <c r="B7" s="7"/>
      <c r="C7" s="7"/>
      <c r="D7" s="18"/>
      <c r="E7" s="18"/>
      <c r="F7" s="18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</row>
    <row r="8" spans="1:84" ht="13.5">
      <c r="A8" s="78" t="s">
        <v>4</v>
      </c>
      <c r="B8" s="19" t="s">
        <v>28</v>
      </c>
      <c r="C8" s="20" t="s">
        <v>5</v>
      </c>
      <c r="D8" s="80" t="s">
        <v>10</v>
      </c>
      <c r="E8" s="80"/>
      <c r="F8" s="80"/>
      <c r="G8" s="20" t="s">
        <v>37</v>
      </c>
      <c r="H8" s="21"/>
      <c r="I8" s="21" t="s">
        <v>38</v>
      </c>
      <c r="J8" s="22" t="s">
        <v>11</v>
      </c>
      <c r="K8" s="23" t="s">
        <v>7</v>
      </c>
      <c r="L8" s="24" t="s">
        <v>9</v>
      </c>
      <c r="M8" s="21" t="s">
        <v>14</v>
      </c>
      <c r="N8" s="25" t="s">
        <v>39</v>
      </c>
      <c r="O8" s="25" t="s">
        <v>40</v>
      </c>
      <c r="P8" s="20" t="s">
        <v>41</v>
      </c>
      <c r="Q8" s="20" t="s">
        <v>42</v>
      </c>
      <c r="R8" s="21" t="s">
        <v>43</v>
      </c>
      <c r="S8" s="20" t="s">
        <v>18</v>
      </c>
      <c r="T8" s="20" t="s">
        <v>44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</row>
    <row r="9" spans="1:84" ht="15" thickBot="1">
      <c r="A9" s="79"/>
      <c r="B9" s="26" t="s">
        <v>29</v>
      </c>
      <c r="C9" s="27" t="s">
        <v>17</v>
      </c>
      <c r="D9" s="76" t="s">
        <v>8</v>
      </c>
      <c r="E9" s="76"/>
      <c r="F9" s="76"/>
      <c r="G9" s="27" t="s">
        <v>45</v>
      </c>
      <c r="H9" s="28"/>
      <c r="I9" s="29" t="s">
        <v>19</v>
      </c>
      <c r="J9" s="30" t="s">
        <v>46</v>
      </c>
      <c r="K9" s="31" t="s">
        <v>12</v>
      </c>
      <c r="L9" s="32" t="s">
        <v>46</v>
      </c>
      <c r="M9" s="28" t="s">
        <v>15</v>
      </c>
      <c r="N9" s="33" t="s">
        <v>16</v>
      </c>
      <c r="O9" s="33" t="s">
        <v>16</v>
      </c>
      <c r="P9" s="27" t="s">
        <v>16</v>
      </c>
      <c r="Q9" s="27" t="s">
        <v>16</v>
      </c>
      <c r="R9" s="28" t="s">
        <v>16</v>
      </c>
      <c r="S9" s="27" t="s">
        <v>6</v>
      </c>
      <c r="T9" s="27" t="s">
        <v>16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</row>
    <row r="10" spans="1:84" ht="13.5" thickTop="1">
      <c r="A10" s="65" t="s">
        <v>13</v>
      </c>
      <c r="B10" s="65" t="s">
        <v>13</v>
      </c>
      <c r="C10" s="65">
        <v>20</v>
      </c>
      <c r="D10" s="65">
        <v>14</v>
      </c>
      <c r="E10" s="65"/>
      <c r="F10" s="65">
        <v>24</v>
      </c>
      <c r="G10" s="65">
        <v>225</v>
      </c>
      <c r="H10" s="65"/>
      <c r="I10" s="65">
        <v>2</v>
      </c>
      <c r="J10" s="65">
        <v>30</v>
      </c>
      <c r="K10" s="66">
        <f aca="true" t="shared" si="0" ref="K10:K22">IF(G10*I10&gt;=400,IF(B10="Roof",0,IF(0.25+15/SQRT(G10*I10)&lt;0.4,0.4,0.25+15/SQRT(G10*I10))),0)</f>
        <v>0</v>
      </c>
      <c r="L10" s="67">
        <f aca="true" t="shared" si="1" ref="L10:L22">IF(K10&gt;0,J10*K10,J10)</f>
        <v>30</v>
      </c>
      <c r="M10" s="65">
        <v>5</v>
      </c>
      <c r="N10" s="65">
        <f aca="true" t="shared" si="2" ref="N10:N22">0.15*M10/12*G10</f>
        <v>14.0625</v>
      </c>
      <c r="O10" s="65"/>
      <c r="P10" s="65"/>
      <c r="Q10" s="65">
        <v>8</v>
      </c>
      <c r="R10" s="65">
        <f aca="true" t="shared" si="3" ref="R10:R22">0.15*D10*F10/144*C10</f>
        <v>7.000000000000001</v>
      </c>
      <c r="S10" s="65">
        <v>20</v>
      </c>
      <c r="T10" s="65">
        <f aca="true" t="shared" si="4" ref="T10:T22">S10*G10/1000</f>
        <v>4.5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</row>
    <row r="11" spans="1:84" ht="12.75">
      <c r="A11" s="6" t="s">
        <v>35</v>
      </c>
      <c r="B11" s="6" t="s">
        <v>36</v>
      </c>
      <c r="C11" s="6">
        <v>15.66</v>
      </c>
      <c r="D11" s="6">
        <v>14</v>
      </c>
      <c r="E11" s="6"/>
      <c r="F11" s="6">
        <v>24</v>
      </c>
      <c r="G11" s="6">
        <v>520</v>
      </c>
      <c r="H11" s="6"/>
      <c r="I11" s="6">
        <v>4</v>
      </c>
      <c r="J11" s="6">
        <v>150</v>
      </c>
      <c r="K11" s="9">
        <f t="shared" si="0"/>
        <v>0.578896757240136</v>
      </c>
      <c r="L11" s="10">
        <f t="shared" si="1"/>
        <v>86.8345135860204</v>
      </c>
      <c r="M11" s="6">
        <v>7</v>
      </c>
      <c r="N11" s="6">
        <f t="shared" si="2"/>
        <v>45.50000000000001</v>
      </c>
      <c r="O11" s="6"/>
      <c r="P11" s="6"/>
      <c r="Q11" s="6">
        <v>8</v>
      </c>
      <c r="R11" s="6">
        <f t="shared" si="3"/>
        <v>5.481000000000001</v>
      </c>
      <c r="S11" s="6">
        <v>20</v>
      </c>
      <c r="T11" s="6">
        <f t="shared" si="4"/>
        <v>10.4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</row>
    <row r="12" spans="1:84" ht="12.75">
      <c r="A12" s="6">
        <v>8</v>
      </c>
      <c r="B12" s="6" t="s">
        <v>36</v>
      </c>
      <c r="C12" s="6">
        <v>14.66</v>
      </c>
      <c r="D12" s="6">
        <v>14</v>
      </c>
      <c r="E12" s="6"/>
      <c r="F12" s="6">
        <v>24</v>
      </c>
      <c r="G12" s="6">
        <v>520</v>
      </c>
      <c r="H12" s="6"/>
      <c r="I12" s="6">
        <v>4</v>
      </c>
      <c r="J12" s="6">
        <v>100</v>
      </c>
      <c r="K12" s="9">
        <f t="shared" si="0"/>
        <v>0.578896757240136</v>
      </c>
      <c r="L12" s="10">
        <f t="shared" si="1"/>
        <v>57.8896757240136</v>
      </c>
      <c r="M12" s="6">
        <v>7</v>
      </c>
      <c r="N12" s="6">
        <f t="shared" si="2"/>
        <v>45.50000000000001</v>
      </c>
      <c r="O12" s="6"/>
      <c r="P12" s="6"/>
      <c r="Q12" s="6">
        <v>8</v>
      </c>
      <c r="R12" s="6">
        <f t="shared" si="3"/>
        <v>5.131</v>
      </c>
      <c r="S12" s="6">
        <v>20</v>
      </c>
      <c r="T12" s="6">
        <f t="shared" si="4"/>
        <v>10.4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</row>
    <row r="13" spans="1:84" ht="12.75">
      <c r="A13" s="6">
        <v>7</v>
      </c>
      <c r="B13" s="6" t="s">
        <v>36</v>
      </c>
      <c r="C13" s="6">
        <v>14</v>
      </c>
      <c r="D13" s="6">
        <v>14</v>
      </c>
      <c r="E13" s="6"/>
      <c r="F13" s="6">
        <v>24</v>
      </c>
      <c r="G13" s="6">
        <v>520</v>
      </c>
      <c r="H13" s="6"/>
      <c r="I13" s="6">
        <v>4</v>
      </c>
      <c r="J13" s="6">
        <v>100</v>
      </c>
      <c r="K13" s="9">
        <f t="shared" si="0"/>
        <v>0.578896757240136</v>
      </c>
      <c r="L13" s="10">
        <f t="shared" si="1"/>
        <v>57.8896757240136</v>
      </c>
      <c r="M13" s="6">
        <v>7</v>
      </c>
      <c r="N13" s="6">
        <f t="shared" si="2"/>
        <v>45.50000000000001</v>
      </c>
      <c r="O13" s="6"/>
      <c r="P13" s="6"/>
      <c r="Q13" s="6">
        <v>8</v>
      </c>
      <c r="R13" s="6">
        <f t="shared" si="3"/>
        <v>4.9</v>
      </c>
      <c r="S13" s="6">
        <v>20</v>
      </c>
      <c r="T13" s="6">
        <f t="shared" si="4"/>
        <v>10.4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</row>
    <row r="14" spans="1:84" ht="12.75">
      <c r="A14" s="6">
        <v>6</v>
      </c>
      <c r="B14" s="6" t="s">
        <v>36</v>
      </c>
      <c r="C14" s="6">
        <v>14</v>
      </c>
      <c r="D14" s="6">
        <v>14</v>
      </c>
      <c r="E14" s="6"/>
      <c r="F14" s="6">
        <v>24</v>
      </c>
      <c r="G14" s="6">
        <v>520</v>
      </c>
      <c r="H14" s="6"/>
      <c r="I14" s="6">
        <v>4</v>
      </c>
      <c r="J14" s="6">
        <v>100</v>
      </c>
      <c r="K14" s="9">
        <f t="shared" si="0"/>
        <v>0.578896757240136</v>
      </c>
      <c r="L14" s="10">
        <f t="shared" si="1"/>
        <v>57.8896757240136</v>
      </c>
      <c r="M14" s="6">
        <v>7</v>
      </c>
      <c r="N14" s="6">
        <f t="shared" si="2"/>
        <v>45.50000000000001</v>
      </c>
      <c r="O14" s="6"/>
      <c r="P14" s="6"/>
      <c r="Q14" s="6">
        <v>8</v>
      </c>
      <c r="R14" s="6">
        <f t="shared" si="3"/>
        <v>4.9</v>
      </c>
      <c r="S14" s="6">
        <v>20</v>
      </c>
      <c r="T14" s="6">
        <f t="shared" si="4"/>
        <v>10.4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</row>
    <row r="15" spans="1:84" ht="12.75">
      <c r="A15" s="6">
        <v>5</v>
      </c>
      <c r="B15" s="6" t="s">
        <v>36</v>
      </c>
      <c r="C15" s="6">
        <v>14</v>
      </c>
      <c r="D15" s="6">
        <v>14</v>
      </c>
      <c r="E15" s="6"/>
      <c r="F15" s="6">
        <v>24</v>
      </c>
      <c r="G15" s="6">
        <v>520</v>
      </c>
      <c r="H15" s="6"/>
      <c r="I15" s="6">
        <v>4</v>
      </c>
      <c r="J15" s="6">
        <v>100</v>
      </c>
      <c r="K15" s="9">
        <f t="shared" si="0"/>
        <v>0.578896757240136</v>
      </c>
      <c r="L15" s="10">
        <f t="shared" si="1"/>
        <v>57.8896757240136</v>
      </c>
      <c r="M15" s="6">
        <v>7</v>
      </c>
      <c r="N15" s="6">
        <f t="shared" si="2"/>
        <v>45.50000000000001</v>
      </c>
      <c r="O15" s="6"/>
      <c r="P15" s="6"/>
      <c r="Q15" s="6">
        <v>8</v>
      </c>
      <c r="R15" s="6">
        <f t="shared" si="3"/>
        <v>4.9</v>
      </c>
      <c r="S15" s="6">
        <v>20</v>
      </c>
      <c r="T15" s="6">
        <f t="shared" si="4"/>
        <v>10.4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</row>
    <row r="16" spans="1:84" ht="12.75">
      <c r="A16" s="6">
        <v>4</v>
      </c>
      <c r="B16" s="6" t="s">
        <v>36</v>
      </c>
      <c r="C16" s="6">
        <v>14</v>
      </c>
      <c r="D16" s="6">
        <v>14</v>
      </c>
      <c r="E16" s="6"/>
      <c r="F16" s="6">
        <v>24</v>
      </c>
      <c r="G16" s="6">
        <v>520</v>
      </c>
      <c r="H16" s="6"/>
      <c r="I16" s="6">
        <v>4</v>
      </c>
      <c r="J16" s="6">
        <v>100</v>
      </c>
      <c r="K16" s="9">
        <f t="shared" si="0"/>
        <v>0.578896757240136</v>
      </c>
      <c r="L16" s="10">
        <f t="shared" si="1"/>
        <v>57.8896757240136</v>
      </c>
      <c r="M16" s="6">
        <v>7</v>
      </c>
      <c r="N16" s="6">
        <f t="shared" si="2"/>
        <v>45.50000000000001</v>
      </c>
      <c r="O16" s="6"/>
      <c r="P16" s="6"/>
      <c r="Q16" s="6">
        <v>8</v>
      </c>
      <c r="R16" s="6">
        <f t="shared" si="3"/>
        <v>4.9</v>
      </c>
      <c r="S16" s="6">
        <v>20</v>
      </c>
      <c r="T16" s="6">
        <f t="shared" si="4"/>
        <v>10.4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</row>
    <row r="17" spans="1:84" ht="12.75">
      <c r="A17" s="6">
        <v>3</v>
      </c>
      <c r="B17" s="6" t="s">
        <v>36</v>
      </c>
      <c r="C17" s="6">
        <v>14</v>
      </c>
      <c r="D17" s="6">
        <v>14</v>
      </c>
      <c r="E17" s="6"/>
      <c r="F17" s="6">
        <v>24</v>
      </c>
      <c r="G17" s="6">
        <v>520</v>
      </c>
      <c r="H17" s="6"/>
      <c r="I17" s="6">
        <v>4</v>
      </c>
      <c r="J17" s="6">
        <v>100</v>
      </c>
      <c r="K17" s="9">
        <f t="shared" si="0"/>
        <v>0.578896757240136</v>
      </c>
      <c r="L17" s="10">
        <f t="shared" si="1"/>
        <v>57.8896757240136</v>
      </c>
      <c r="M17" s="6">
        <v>8</v>
      </c>
      <c r="N17" s="6">
        <f t="shared" si="2"/>
        <v>51.99999999999999</v>
      </c>
      <c r="O17" s="6"/>
      <c r="P17" s="6"/>
      <c r="Q17" s="6">
        <v>8</v>
      </c>
      <c r="R17" s="6">
        <f t="shared" si="3"/>
        <v>4.9</v>
      </c>
      <c r="S17" s="6">
        <v>20</v>
      </c>
      <c r="T17" s="6">
        <f t="shared" si="4"/>
        <v>10.4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</row>
    <row r="18" spans="1:84" ht="12.75">
      <c r="A18" s="6">
        <v>2</v>
      </c>
      <c r="B18" s="6" t="s">
        <v>36</v>
      </c>
      <c r="C18" s="6">
        <v>14</v>
      </c>
      <c r="D18" s="6">
        <v>14</v>
      </c>
      <c r="E18" s="6"/>
      <c r="F18" s="6">
        <v>24</v>
      </c>
      <c r="G18" s="6">
        <v>520</v>
      </c>
      <c r="H18" s="6"/>
      <c r="I18" s="6">
        <v>4</v>
      </c>
      <c r="J18" s="6">
        <v>100</v>
      </c>
      <c r="K18" s="9">
        <f t="shared" si="0"/>
        <v>0.578896757240136</v>
      </c>
      <c r="L18" s="10">
        <f t="shared" si="1"/>
        <v>57.8896757240136</v>
      </c>
      <c r="M18" s="6">
        <v>8</v>
      </c>
      <c r="N18" s="6">
        <f t="shared" si="2"/>
        <v>51.99999999999999</v>
      </c>
      <c r="O18" s="6"/>
      <c r="P18" s="6"/>
      <c r="Q18" s="6">
        <v>8</v>
      </c>
      <c r="R18" s="6">
        <f t="shared" si="3"/>
        <v>4.9</v>
      </c>
      <c r="S18" s="6">
        <v>20</v>
      </c>
      <c r="T18" s="6">
        <f t="shared" si="4"/>
        <v>10.4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</row>
    <row r="19" spans="1:84" ht="12.75">
      <c r="A19" s="6">
        <v>1</v>
      </c>
      <c r="B19" s="6" t="s">
        <v>36</v>
      </c>
      <c r="C19" s="6">
        <v>20</v>
      </c>
      <c r="D19" s="6">
        <v>14</v>
      </c>
      <c r="E19" s="6"/>
      <c r="F19" s="6">
        <v>24</v>
      </c>
      <c r="G19" s="6">
        <v>280</v>
      </c>
      <c r="H19" s="6"/>
      <c r="I19" s="6">
        <v>4</v>
      </c>
      <c r="J19" s="6">
        <v>100</v>
      </c>
      <c r="K19" s="9">
        <f t="shared" si="0"/>
        <v>0.6982107285003976</v>
      </c>
      <c r="L19" s="10">
        <f t="shared" si="1"/>
        <v>69.82107285003976</v>
      </c>
      <c r="M19" s="6">
        <v>8</v>
      </c>
      <c r="N19" s="6">
        <f t="shared" si="2"/>
        <v>27.999999999999996</v>
      </c>
      <c r="O19" s="6"/>
      <c r="P19" s="6"/>
      <c r="Q19" s="6">
        <v>8</v>
      </c>
      <c r="R19" s="6">
        <f t="shared" si="3"/>
        <v>7.000000000000001</v>
      </c>
      <c r="S19" s="6">
        <v>20</v>
      </c>
      <c r="T19" s="6">
        <f t="shared" si="4"/>
        <v>5.6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</row>
    <row r="20" spans="1:84" ht="12.75">
      <c r="A20" s="62" t="s">
        <v>56</v>
      </c>
      <c r="B20" s="62" t="s">
        <v>36</v>
      </c>
      <c r="C20" s="62">
        <v>0</v>
      </c>
      <c r="D20" s="62">
        <v>0</v>
      </c>
      <c r="E20" s="62"/>
      <c r="F20" s="62">
        <v>0</v>
      </c>
      <c r="G20" s="62">
        <v>0</v>
      </c>
      <c r="H20" s="62"/>
      <c r="I20" s="62">
        <v>0</v>
      </c>
      <c r="J20" s="62">
        <v>0</v>
      </c>
      <c r="K20" s="63">
        <f t="shared" si="0"/>
        <v>0</v>
      </c>
      <c r="L20" s="64">
        <f t="shared" si="1"/>
        <v>0</v>
      </c>
      <c r="M20" s="62">
        <v>0</v>
      </c>
      <c r="N20" s="62">
        <f t="shared" si="2"/>
        <v>0</v>
      </c>
      <c r="O20" s="62"/>
      <c r="P20" s="62"/>
      <c r="Q20" s="62">
        <v>0</v>
      </c>
      <c r="R20" s="62">
        <f t="shared" si="3"/>
        <v>0</v>
      </c>
      <c r="S20" s="62">
        <v>0</v>
      </c>
      <c r="T20" s="62">
        <f t="shared" si="4"/>
        <v>0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</row>
    <row r="21" spans="1:84" ht="12.75">
      <c r="A21" s="8" t="s">
        <v>57</v>
      </c>
      <c r="B21" s="8" t="s">
        <v>36</v>
      </c>
      <c r="C21" s="8">
        <v>10.5</v>
      </c>
      <c r="D21" s="8">
        <v>14</v>
      </c>
      <c r="E21" s="8"/>
      <c r="F21" s="8">
        <v>24</v>
      </c>
      <c r="G21" s="8">
        <v>280</v>
      </c>
      <c r="H21" s="8"/>
      <c r="I21" s="8">
        <v>4</v>
      </c>
      <c r="J21" s="8">
        <v>100</v>
      </c>
      <c r="K21" s="55">
        <f t="shared" si="0"/>
        <v>0.6982107285003976</v>
      </c>
      <c r="L21" s="56">
        <f t="shared" si="1"/>
        <v>69.82107285003976</v>
      </c>
      <c r="M21" s="8">
        <v>5</v>
      </c>
      <c r="N21" s="8">
        <f t="shared" si="2"/>
        <v>17.5</v>
      </c>
      <c r="O21" s="8"/>
      <c r="P21" s="8"/>
      <c r="Q21" s="8">
        <v>0</v>
      </c>
      <c r="R21" s="8">
        <f t="shared" si="3"/>
        <v>3.6750000000000003</v>
      </c>
      <c r="S21" s="8">
        <v>20</v>
      </c>
      <c r="T21" s="8">
        <f t="shared" si="4"/>
        <v>5.6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</row>
    <row r="22" spans="1:84" ht="12.75">
      <c r="A22" s="8" t="s">
        <v>58</v>
      </c>
      <c r="B22" s="8" t="s">
        <v>36</v>
      </c>
      <c r="C22" s="8">
        <v>10</v>
      </c>
      <c r="D22" s="8">
        <v>14</v>
      </c>
      <c r="E22" s="8"/>
      <c r="F22" s="8">
        <v>24</v>
      </c>
      <c r="G22" s="8">
        <v>280</v>
      </c>
      <c r="H22" s="8"/>
      <c r="I22" s="8">
        <v>4</v>
      </c>
      <c r="J22" s="8">
        <v>40</v>
      </c>
      <c r="K22" s="55">
        <f t="shared" si="0"/>
        <v>0.6982107285003976</v>
      </c>
      <c r="L22" s="56">
        <f t="shared" si="1"/>
        <v>27.9284291400159</v>
      </c>
      <c r="M22" s="8">
        <v>5</v>
      </c>
      <c r="N22" s="8">
        <f t="shared" si="2"/>
        <v>17.5</v>
      </c>
      <c r="O22" s="8"/>
      <c r="P22" s="8"/>
      <c r="Q22" s="8">
        <v>0</v>
      </c>
      <c r="R22" s="8">
        <f t="shared" si="3"/>
        <v>3.5000000000000004</v>
      </c>
      <c r="S22" s="8">
        <v>20</v>
      </c>
      <c r="T22" s="8">
        <f t="shared" si="4"/>
        <v>5.6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</row>
    <row r="23" spans="1:84" ht="12.7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</row>
    <row r="24" spans="21:84" ht="12.75"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</row>
    <row r="25" spans="21:84" ht="12.75"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</row>
    <row r="26" spans="21:84" ht="12.75"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</row>
    <row r="27" spans="1:84" ht="13.5">
      <c r="A27" s="84" t="s">
        <v>4</v>
      </c>
      <c r="B27" s="21" t="s">
        <v>47</v>
      </c>
      <c r="C27" s="35" t="s">
        <v>48</v>
      </c>
      <c r="D27" s="81" t="s">
        <v>49</v>
      </c>
      <c r="E27" s="82"/>
      <c r="F27" s="83"/>
      <c r="G27" s="38" t="s">
        <v>50</v>
      </c>
      <c r="H27" s="36"/>
      <c r="I27" s="37" t="s">
        <v>51</v>
      </c>
      <c r="J27" s="39" t="s">
        <v>52</v>
      </c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</row>
    <row r="28" spans="1:84" ht="13.5" thickBot="1">
      <c r="A28" s="85"/>
      <c r="B28" s="28" t="s">
        <v>16</v>
      </c>
      <c r="C28" s="41" t="s">
        <v>16</v>
      </c>
      <c r="D28" s="75" t="s">
        <v>16</v>
      </c>
      <c r="E28" s="76"/>
      <c r="F28" s="77"/>
      <c r="G28" s="43" t="s">
        <v>16</v>
      </c>
      <c r="H28" s="28"/>
      <c r="I28" s="42" t="s">
        <v>16</v>
      </c>
      <c r="J28" s="27" t="s">
        <v>16</v>
      </c>
      <c r="K28" s="58"/>
      <c r="L28" s="45" t="s">
        <v>53</v>
      </c>
      <c r="M28" s="2"/>
      <c r="N28" s="2"/>
      <c r="O28" s="2"/>
      <c r="P28" s="2"/>
      <c r="Q28" s="58"/>
      <c r="R28" s="2"/>
      <c r="S28" s="2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</row>
    <row r="29" spans="1:84" ht="13.5" thickTop="1">
      <c r="A29" s="5" t="s">
        <v>13</v>
      </c>
      <c r="B29" s="51">
        <f aca="true" t="shared" si="5" ref="B29:B41">L10*G10/1000</f>
        <v>6.75</v>
      </c>
      <c r="C29" s="52">
        <f aca="true" t="shared" si="6" ref="C29:C41">(N10+O10+P10+Q10+R10+T10)</f>
        <v>33.5625</v>
      </c>
      <c r="D29" s="86">
        <f>B29</f>
        <v>6.75</v>
      </c>
      <c r="E29" s="87"/>
      <c r="F29" s="87"/>
      <c r="G29" s="52">
        <f>C29</f>
        <v>33.5625</v>
      </c>
      <c r="H29" s="54"/>
      <c r="I29" s="53">
        <f aca="true" t="shared" si="7" ref="I29:I41">D29+G29</f>
        <v>40.3125</v>
      </c>
      <c r="J29" s="51">
        <f aca="true" t="shared" si="8" ref="J29:J41">1.2*G29+1.6*D29</f>
        <v>51.075</v>
      </c>
      <c r="K29" s="58"/>
      <c r="L29" s="45" t="s">
        <v>21</v>
      </c>
      <c r="M29" s="3"/>
      <c r="N29" s="3"/>
      <c r="O29" s="3"/>
      <c r="P29" s="45">
        <v>4</v>
      </c>
      <c r="Q29" s="58"/>
      <c r="R29" s="3"/>
      <c r="S29" s="3"/>
      <c r="T29" s="4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</row>
    <row r="30" spans="1:84" ht="12.75">
      <c r="A30" s="6" t="s">
        <v>35</v>
      </c>
      <c r="B30" s="9">
        <f t="shared" si="5"/>
        <v>45.15394706473061</v>
      </c>
      <c r="C30" s="11">
        <f t="shared" si="6"/>
        <v>69.38100000000001</v>
      </c>
      <c r="D30" s="72">
        <f aca="true" t="shared" si="9" ref="D30:D41">D29+B30</f>
        <v>51.90394706473061</v>
      </c>
      <c r="E30" s="73"/>
      <c r="F30" s="74"/>
      <c r="G30" s="11">
        <f aca="true" t="shared" si="10" ref="G30:G41">G29+C30</f>
        <v>102.94350000000001</v>
      </c>
      <c r="H30" s="13"/>
      <c r="I30" s="12">
        <f t="shared" si="7"/>
        <v>154.84744706473063</v>
      </c>
      <c r="J30" s="9">
        <f t="shared" si="8"/>
        <v>206.578515303569</v>
      </c>
      <c r="K30" s="58"/>
      <c r="L30" s="45" t="s">
        <v>22</v>
      </c>
      <c r="M30" s="3"/>
      <c r="N30" s="3"/>
      <c r="O30" s="3"/>
      <c r="P30" s="45">
        <v>4</v>
      </c>
      <c r="Q30" s="58"/>
      <c r="R30" s="45"/>
      <c r="S30" s="3"/>
      <c r="T30" s="4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</row>
    <row r="31" spans="1:84" ht="12.75">
      <c r="A31" s="6">
        <v>9</v>
      </c>
      <c r="B31" s="9">
        <f t="shared" si="5"/>
        <v>30.10263137648707</v>
      </c>
      <c r="C31" s="11">
        <f t="shared" si="6"/>
        <v>69.031</v>
      </c>
      <c r="D31" s="72">
        <f t="shared" si="9"/>
        <v>82.00657844121768</v>
      </c>
      <c r="E31" s="73"/>
      <c r="F31" s="74"/>
      <c r="G31" s="11">
        <f t="shared" si="10"/>
        <v>171.97450000000003</v>
      </c>
      <c r="H31" s="13"/>
      <c r="I31" s="12">
        <f t="shared" si="7"/>
        <v>253.98107844121773</v>
      </c>
      <c r="J31" s="9">
        <f t="shared" si="8"/>
        <v>337.5799255059484</v>
      </c>
      <c r="K31" s="58"/>
      <c r="L31" s="45" t="s">
        <v>23</v>
      </c>
      <c r="M31" s="3"/>
      <c r="N31" s="3"/>
      <c r="O31" s="3"/>
      <c r="P31" s="45">
        <v>3</v>
      </c>
      <c r="Q31" s="58"/>
      <c r="R31" s="45"/>
      <c r="S31" s="3"/>
      <c r="T31" s="4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</row>
    <row r="32" spans="1:84" ht="12.75">
      <c r="A32" s="6">
        <f aca="true" t="shared" si="11" ref="A32:A40">A13</f>
        <v>7</v>
      </c>
      <c r="B32" s="9">
        <f t="shared" si="5"/>
        <v>30.10263137648707</v>
      </c>
      <c r="C32" s="11">
        <f t="shared" si="6"/>
        <v>68.80000000000001</v>
      </c>
      <c r="D32" s="72">
        <f t="shared" si="9"/>
        <v>112.10920981770475</v>
      </c>
      <c r="E32" s="73"/>
      <c r="F32" s="74"/>
      <c r="G32" s="11">
        <f t="shared" si="10"/>
        <v>240.77450000000005</v>
      </c>
      <c r="H32" s="13"/>
      <c r="I32" s="12">
        <f t="shared" si="7"/>
        <v>352.8837098177048</v>
      </c>
      <c r="J32" s="9">
        <f t="shared" si="8"/>
        <v>468.30413570832764</v>
      </c>
      <c r="K32" s="58"/>
      <c r="L32" s="45" t="s">
        <v>20</v>
      </c>
      <c r="M32" s="3"/>
      <c r="N32" s="3"/>
      <c r="O32" s="3"/>
      <c r="P32" s="45">
        <v>2</v>
      </c>
      <c r="Q32" s="58"/>
      <c r="R32" s="45"/>
      <c r="S32" s="3"/>
      <c r="T32" s="4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</row>
    <row r="33" spans="1:84" ht="12.75">
      <c r="A33" s="6">
        <f t="shared" si="11"/>
        <v>6</v>
      </c>
      <c r="B33" s="9">
        <f t="shared" si="5"/>
        <v>30.10263137648707</v>
      </c>
      <c r="C33" s="11">
        <f t="shared" si="6"/>
        <v>68.80000000000001</v>
      </c>
      <c r="D33" s="72">
        <f t="shared" si="9"/>
        <v>142.21184119419183</v>
      </c>
      <c r="E33" s="73"/>
      <c r="F33" s="74"/>
      <c r="G33" s="11">
        <f t="shared" si="10"/>
        <v>309.57450000000006</v>
      </c>
      <c r="H33" s="13"/>
      <c r="I33" s="12">
        <f t="shared" si="7"/>
        <v>451.7863411941919</v>
      </c>
      <c r="J33" s="9">
        <f t="shared" si="8"/>
        <v>599.028345910707</v>
      </c>
      <c r="K33" s="58"/>
      <c r="L33" s="45"/>
      <c r="M33" s="3"/>
      <c r="N33" s="3"/>
      <c r="O33" s="3"/>
      <c r="P33" s="3"/>
      <c r="Q33" s="58"/>
      <c r="R33" s="45"/>
      <c r="S33" s="3"/>
      <c r="T33" s="4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</row>
    <row r="34" spans="1:84" ht="12.75">
      <c r="A34" s="6">
        <f t="shared" si="11"/>
        <v>5</v>
      </c>
      <c r="B34" s="9">
        <f t="shared" si="5"/>
        <v>30.10263137648707</v>
      </c>
      <c r="C34" s="11">
        <f t="shared" si="6"/>
        <v>68.80000000000001</v>
      </c>
      <c r="D34" s="72">
        <f t="shared" si="9"/>
        <v>172.3144725706789</v>
      </c>
      <c r="E34" s="73"/>
      <c r="F34" s="74"/>
      <c r="G34" s="11">
        <f t="shared" si="10"/>
        <v>378.37450000000007</v>
      </c>
      <c r="H34" s="13"/>
      <c r="I34" s="12">
        <f t="shared" si="7"/>
        <v>550.688972570679</v>
      </c>
      <c r="J34" s="9">
        <f t="shared" si="8"/>
        <v>729.7525561130863</v>
      </c>
      <c r="K34" s="58"/>
      <c r="L34" s="45" t="s">
        <v>30</v>
      </c>
      <c r="M34" s="3"/>
      <c r="N34" s="3"/>
      <c r="O34" s="3"/>
      <c r="P34" s="3"/>
      <c r="Q34" s="58"/>
      <c r="R34" s="45"/>
      <c r="S34" s="3"/>
      <c r="T34" s="4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</row>
    <row r="35" spans="1:84" ht="12.75">
      <c r="A35" s="6">
        <f t="shared" si="11"/>
        <v>4</v>
      </c>
      <c r="B35" s="9">
        <f t="shared" si="5"/>
        <v>30.10263137648707</v>
      </c>
      <c r="C35" s="11">
        <f t="shared" si="6"/>
        <v>68.80000000000001</v>
      </c>
      <c r="D35" s="72">
        <f t="shared" si="9"/>
        <v>202.41710394716597</v>
      </c>
      <c r="E35" s="73"/>
      <c r="F35" s="74"/>
      <c r="G35" s="11">
        <f t="shared" si="10"/>
        <v>447.1745000000001</v>
      </c>
      <c r="H35" s="13"/>
      <c r="I35" s="12">
        <f t="shared" si="7"/>
        <v>649.591603947166</v>
      </c>
      <c r="J35" s="9">
        <f t="shared" si="8"/>
        <v>860.4767663154656</v>
      </c>
      <c r="K35" s="58"/>
      <c r="L35" s="45" t="s">
        <v>54</v>
      </c>
      <c r="M35" s="3"/>
      <c r="N35" s="3"/>
      <c r="O35" s="3"/>
      <c r="P35" s="3"/>
      <c r="Q35" s="58"/>
      <c r="R35" s="3"/>
      <c r="S35" s="3"/>
      <c r="T35" s="4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</row>
    <row r="36" spans="1:84" ht="12.75">
      <c r="A36" s="6">
        <f t="shared" si="11"/>
        <v>3</v>
      </c>
      <c r="B36" s="9">
        <f t="shared" si="5"/>
        <v>30.10263137648707</v>
      </c>
      <c r="C36" s="11">
        <f t="shared" si="6"/>
        <v>75.3</v>
      </c>
      <c r="D36" s="72">
        <f t="shared" si="9"/>
        <v>232.51973532365304</v>
      </c>
      <c r="E36" s="73"/>
      <c r="F36" s="74"/>
      <c r="G36" s="11">
        <f t="shared" si="10"/>
        <v>522.4745</v>
      </c>
      <c r="H36" s="13"/>
      <c r="I36" s="12">
        <f t="shared" si="7"/>
        <v>754.9942353236531</v>
      </c>
      <c r="J36" s="9">
        <f t="shared" si="8"/>
        <v>999.000976517845</v>
      </c>
      <c r="K36" s="58"/>
      <c r="L36" s="45" t="s">
        <v>31</v>
      </c>
      <c r="M36" s="3"/>
      <c r="N36" s="3"/>
      <c r="O36" s="3"/>
      <c r="P36" s="3"/>
      <c r="Q36" s="58"/>
      <c r="R36" s="3"/>
      <c r="S36" s="3"/>
      <c r="T36" s="4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</row>
    <row r="37" spans="1:84" ht="12.75">
      <c r="A37" s="6">
        <f t="shared" si="11"/>
        <v>2</v>
      </c>
      <c r="B37" s="9">
        <f t="shared" si="5"/>
        <v>30.10263137648707</v>
      </c>
      <c r="C37" s="11">
        <f t="shared" si="6"/>
        <v>75.3</v>
      </c>
      <c r="D37" s="72">
        <f t="shared" si="9"/>
        <v>262.6223667001401</v>
      </c>
      <c r="E37" s="73"/>
      <c r="F37" s="74"/>
      <c r="G37" s="11">
        <f t="shared" si="10"/>
        <v>597.7745</v>
      </c>
      <c r="H37" s="13"/>
      <c r="I37" s="68">
        <f t="shared" si="7"/>
        <v>860.3968667001401</v>
      </c>
      <c r="J37" s="9">
        <f t="shared" si="8"/>
        <v>1137.5251867202242</v>
      </c>
      <c r="K37" s="58"/>
      <c r="L37" s="45" t="s">
        <v>32</v>
      </c>
      <c r="M37" s="3"/>
      <c r="N37" s="3"/>
      <c r="O37" s="3"/>
      <c r="P37" s="3"/>
      <c r="Q37" s="58"/>
      <c r="R37" s="3"/>
      <c r="S37" s="3"/>
      <c r="T37" s="4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</row>
    <row r="38" spans="1:84" ht="12.75">
      <c r="A38" s="6">
        <f t="shared" si="11"/>
        <v>1</v>
      </c>
      <c r="B38" s="9">
        <f t="shared" si="5"/>
        <v>19.54990039801113</v>
      </c>
      <c r="C38" s="11">
        <f t="shared" si="6"/>
        <v>48.6</v>
      </c>
      <c r="D38" s="72">
        <f t="shared" si="9"/>
        <v>282.1722670981512</v>
      </c>
      <c r="E38" s="73"/>
      <c r="F38" s="74"/>
      <c r="G38" s="11">
        <f t="shared" si="10"/>
        <v>646.3745</v>
      </c>
      <c r="H38" s="13"/>
      <c r="I38" s="68">
        <f t="shared" si="7"/>
        <v>928.5467670981512</v>
      </c>
      <c r="J38" s="9">
        <f t="shared" si="8"/>
        <v>1227.125027357042</v>
      </c>
      <c r="K38" s="58"/>
      <c r="L38" s="45" t="s">
        <v>33</v>
      </c>
      <c r="M38" s="3"/>
      <c r="N38" s="3"/>
      <c r="O38" s="3"/>
      <c r="P38" s="3"/>
      <c r="Q38" s="58"/>
      <c r="R38" s="3"/>
      <c r="S38" s="3"/>
      <c r="T38" s="4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</row>
    <row r="39" spans="1:84" ht="12.75">
      <c r="A39" s="6" t="str">
        <f t="shared" si="11"/>
        <v>P-2</v>
      </c>
      <c r="B39" s="9">
        <f t="shared" si="5"/>
        <v>0</v>
      </c>
      <c r="C39" s="11">
        <f t="shared" si="6"/>
        <v>0</v>
      </c>
      <c r="D39" s="72">
        <f t="shared" si="9"/>
        <v>282.1722670981512</v>
      </c>
      <c r="E39" s="73"/>
      <c r="F39" s="74"/>
      <c r="G39" s="11">
        <f t="shared" si="10"/>
        <v>646.3745</v>
      </c>
      <c r="H39" s="13"/>
      <c r="I39" s="68">
        <f t="shared" si="7"/>
        <v>928.5467670981512</v>
      </c>
      <c r="J39" s="9">
        <f t="shared" si="8"/>
        <v>1227.125027357042</v>
      </c>
      <c r="K39" s="58"/>
      <c r="L39" s="45" t="s">
        <v>34</v>
      </c>
      <c r="M39" s="58"/>
      <c r="N39" s="58"/>
      <c r="O39" s="58"/>
      <c r="P39" s="58"/>
      <c r="Q39" s="58"/>
      <c r="R39" s="3"/>
      <c r="S39" s="3"/>
      <c r="T39" s="4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</row>
    <row r="40" spans="1:84" ht="12.75">
      <c r="A40" s="6" t="str">
        <f t="shared" si="11"/>
        <v>P-3</v>
      </c>
      <c r="B40" s="9">
        <f t="shared" si="5"/>
        <v>19.54990039801113</v>
      </c>
      <c r="C40" s="11">
        <f t="shared" si="6"/>
        <v>26.775</v>
      </c>
      <c r="D40" s="72">
        <f t="shared" si="9"/>
        <v>301.72216749616234</v>
      </c>
      <c r="E40" s="73"/>
      <c r="F40" s="74"/>
      <c r="G40" s="11">
        <f t="shared" si="10"/>
        <v>673.1495</v>
      </c>
      <c r="H40" s="14"/>
      <c r="I40" s="68">
        <f t="shared" si="7"/>
        <v>974.8716674961623</v>
      </c>
      <c r="J40" s="9">
        <f t="shared" si="8"/>
        <v>1290.5348679938597</v>
      </c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</row>
    <row r="41" spans="1:84" ht="12.75">
      <c r="A41" s="57" t="s">
        <v>58</v>
      </c>
      <c r="B41" s="9">
        <f t="shared" si="5"/>
        <v>7.819960159204452</v>
      </c>
      <c r="C41" s="11">
        <f t="shared" si="6"/>
        <v>26.6</v>
      </c>
      <c r="D41" s="72">
        <f t="shared" si="9"/>
        <v>309.5421276553668</v>
      </c>
      <c r="E41" s="73"/>
      <c r="F41" s="74"/>
      <c r="G41" s="11">
        <f t="shared" si="10"/>
        <v>699.7495</v>
      </c>
      <c r="H41" s="58"/>
      <c r="I41" s="68">
        <f t="shared" si="7"/>
        <v>1009.2916276553668</v>
      </c>
      <c r="J41" s="9">
        <f t="shared" si="8"/>
        <v>1334.9668042485869</v>
      </c>
      <c r="K41" s="2"/>
      <c r="L41" s="2"/>
      <c r="M41" s="2"/>
      <c r="N41" s="46"/>
      <c r="O41" s="58"/>
      <c r="P41" s="58"/>
      <c r="Q41" s="58"/>
      <c r="R41" s="58"/>
      <c r="S41" s="58"/>
      <c r="T41" s="58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</row>
    <row r="42" spans="1:84" ht="12.7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</row>
    <row r="43" spans="14:84" ht="12.75">
      <c r="N43" s="58"/>
      <c r="O43" s="58"/>
      <c r="P43" s="58"/>
      <c r="Q43" s="58"/>
      <c r="R43" s="58"/>
      <c r="S43" s="58"/>
      <c r="T43" s="58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</row>
    <row r="44" spans="14:84" ht="12.75">
      <c r="N44" s="58"/>
      <c r="O44" s="58"/>
      <c r="P44" s="58"/>
      <c r="Q44" s="58"/>
      <c r="R44" s="58"/>
      <c r="S44" s="58"/>
      <c r="T44" s="58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</row>
    <row r="45" spans="1:84" ht="12.75">
      <c r="A45" s="47" t="s">
        <v>25</v>
      </c>
      <c r="B45" s="47"/>
      <c r="C45" s="2"/>
      <c r="D45" s="2"/>
      <c r="E45" s="2"/>
      <c r="F45" s="2"/>
      <c r="G45" s="2"/>
      <c r="H45" s="2"/>
      <c r="I45" s="2"/>
      <c r="J45" s="2"/>
      <c r="K45" s="2"/>
      <c r="L45" s="2"/>
      <c r="M45" s="58"/>
      <c r="N45" s="58"/>
      <c r="O45" s="58"/>
      <c r="P45" s="58"/>
      <c r="Q45" s="58"/>
      <c r="R45" s="58"/>
      <c r="S45" s="58"/>
      <c r="T45" s="58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</row>
    <row r="46" spans="1:21" ht="12.75">
      <c r="A46" s="46" t="s">
        <v>26</v>
      </c>
      <c r="B46" s="46"/>
      <c r="C46" s="2"/>
      <c r="D46" s="2"/>
      <c r="E46" s="2"/>
      <c r="F46" s="2"/>
      <c r="G46" s="2">
        <v>4000</v>
      </c>
      <c r="H46" s="2"/>
      <c r="I46" s="16"/>
      <c r="J46" s="16" t="s">
        <v>27</v>
      </c>
      <c r="K46" s="2"/>
      <c r="M46" s="13">
        <f>SQRT(G47)</f>
        <v>15.884675222170635</v>
      </c>
      <c r="N46" s="58"/>
      <c r="O46" s="58"/>
      <c r="P46" s="58"/>
      <c r="Q46" s="58"/>
      <c r="R46" s="58"/>
      <c r="S46" s="58"/>
      <c r="T46" s="58"/>
      <c r="U46" s="58"/>
    </row>
    <row r="47" spans="1:21" ht="15">
      <c r="A47" s="46" t="s">
        <v>55</v>
      </c>
      <c r="B47" s="46"/>
      <c r="C47" s="2"/>
      <c r="D47" s="2"/>
      <c r="E47" s="2"/>
      <c r="F47" s="2"/>
      <c r="G47" s="48">
        <f>I41*1000/G46</f>
        <v>252.3229069138417</v>
      </c>
      <c r="H47" s="49"/>
      <c r="I47" s="16"/>
      <c r="J47" s="2"/>
      <c r="K47" s="2"/>
      <c r="L47" s="50"/>
      <c r="M47" s="58"/>
      <c r="N47" s="58"/>
      <c r="O47" s="58"/>
      <c r="P47" s="58"/>
      <c r="Q47" s="58"/>
      <c r="R47" s="58"/>
      <c r="S47" s="58"/>
      <c r="T47" s="58"/>
      <c r="U47" s="58"/>
    </row>
    <row r="48" spans="3:21" ht="12.75"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</row>
    <row r="49" spans="3:21" ht="12.75"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</row>
    <row r="50" spans="3:21" ht="12.75"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</row>
    <row r="51" spans="3:21" ht="12.75"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</row>
    <row r="52" spans="3:21" ht="12.75"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</row>
    <row r="53" spans="3:21" ht="12.75"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</row>
    <row r="54" spans="3:21" ht="12.75"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</row>
    <row r="55" spans="3:21" ht="12.75"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</row>
    <row r="56" spans="3:21" ht="12.75"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3:21" ht="12.75"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3:21" ht="12.75"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</row>
    <row r="59" spans="3:21" ht="12.75"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</row>
    <row r="60" spans="3:21" ht="12.75"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</row>
    <row r="61" spans="3:21" ht="12.75"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</row>
    <row r="62" spans="3:21" ht="12.75"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</row>
    <row r="63" spans="3:21" ht="12.75"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</row>
    <row r="64" spans="3:21" ht="12.75"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</row>
    <row r="65" spans="3:21" ht="12.75"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</row>
    <row r="66" spans="3:21" ht="12.75"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</row>
    <row r="67" spans="3:21" ht="12.75"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</row>
    <row r="68" spans="3:21" ht="12.75"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</row>
    <row r="69" spans="3:21" ht="12.75"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</row>
    <row r="70" spans="3:21" ht="12.75"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</row>
    <row r="71" spans="3:21" ht="12.75"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</row>
    <row r="72" spans="3:21" ht="12.75"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</row>
    <row r="73" spans="3:21" ht="12.75"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</row>
    <row r="74" spans="3:21" ht="12.75"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</row>
    <row r="75" spans="3:21" ht="12.75"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</row>
    <row r="76" spans="3:21" ht="12.75"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</row>
    <row r="77" spans="3:21" ht="12.75"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</row>
    <row r="78" spans="3:21" ht="12.75"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</row>
    <row r="79" spans="3:21" ht="12.75"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</row>
    <row r="80" spans="3:21" ht="12.75"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</row>
    <row r="81" spans="3:21" ht="12.75"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</row>
    <row r="82" spans="3:21" ht="12.75"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</row>
    <row r="83" spans="3:21" ht="12.75"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</row>
    <row r="84" spans="3:21" ht="12.75"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</row>
    <row r="85" spans="3:21" ht="12.75"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</row>
    <row r="86" spans="3:21" ht="12.75"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</row>
    <row r="87" spans="3:21" ht="12.75"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</row>
    <row r="88" spans="3:21" ht="12.75"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</row>
    <row r="89" spans="3:21" ht="12.75"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</row>
    <row r="90" spans="3:21" ht="12.75"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</row>
    <row r="91" spans="3:21" ht="12.75"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</row>
    <row r="92" spans="3:21" ht="12.75"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</row>
    <row r="93" spans="3:21" ht="12.75"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</row>
    <row r="94" spans="3:21" ht="12.75"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</row>
    <row r="95" spans="3:21" ht="12.75"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</row>
    <row r="96" spans="3:21" ht="12.75"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</row>
    <row r="97" spans="3:21" ht="12.75"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</row>
    <row r="98" spans="3:21" ht="12.75"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</row>
    <row r="99" spans="3:21" ht="12.75"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</row>
    <row r="100" spans="3:21" ht="12.75"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</row>
    <row r="101" spans="3:21" ht="12.75"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</row>
    <row r="102" spans="3:21" ht="12.75"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</row>
    <row r="103" spans="3:21" ht="12.75"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</row>
    <row r="104" spans="3:21" ht="12.75"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</row>
    <row r="105" spans="3:21" ht="12.75"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</row>
    <row r="106" spans="3:21" ht="12.75"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</row>
    <row r="107" spans="3:21" ht="12.75"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</row>
    <row r="108" spans="3:21" ht="12.75"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</row>
    <row r="109" spans="3:21" ht="12.75"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</row>
    <row r="110" spans="3:21" ht="12.75"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</row>
    <row r="111" spans="3:21" ht="12.75"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</row>
    <row r="112" spans="3:21" ht="12.75"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</row>
    <row r="113" spans="3:21" ht="12.75"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</row>
    <row r="114" spans="3:21" ht="12.75"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</row>
  </sheetData>
  <mergeCells count="19">
    <mergeCell ref="D41:F41"/>
    <mergeCell ref="D28:F28"/>
    <mergeCell ref="D33:F33"/>
    <mergeCell ref="D34:F34"/>
    <mergeCell ref="D35:F35"/>
    <mergeCell ref="D36:F36"/>
    <mergeCell ref="D37:F37"/>
    <mergeCell ref="D38:F38"/>
    <mergeCell ref="D39:F39"/>
    <mergeCell ref="D40:F40"/>
    <mergeCell ref="A8:A9"/>
    <mergeCell ref="D8:F8"/>
    <mergeCell ref="D9:F9"/>
    <mergeCell ref="D27:F27"/>
    <mergeCell ref="A27:A28"/>
    <mergeCell ref="D29:F29"/>
    <mergeCell ref="D30:F30"/>
    <mergeCell ref="D31:F31"/>
    <mergeCell ref="D32:F32"/>
  </mergeCells>
  <printOptions/>
  <pageMargins left="0.5" right="0.5" top="0.5" bottom="0.5" header="0.5" footer="0.5"/>
  <pageSetup fitToHeight="1" fitToWidth="1" horizontalDpi="600" verticalDpi="600" orientation="landscape" scale="9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CF114"/>
  <sheetViews>
    <sheetView workbookViewId="0" topLeftCell="A1">
      <selection activeCell="D2" sqref="D2"/>
    </sheetView>
  </sheetViews>
  <sheetFormatPr defaultColWidth="9.140625" defaultRowHeight="12.75"/>
  <cols>
    <col min="1" max="2" width="6.8515625" style="0" customWidth="1"/>
    <col min="3" max="3" width="7.57421875" style="0" customWidth="1"/>
    <col min="4" max="4" width="3.7109375" style="0" customWidth="1"/>
    <col min="5" max="5" width="2.421875" style="0" customWidth="1"/>
    <col min="6" max="6" width="3.7109375" style="0" customWidth="1"/>
    <col min="7" max="7" width="15.421875" style="0" customWidth="1"/>
    <col min="8" max="8" width="6.00390625" style="0" hidden="1" customWidth="1"/>
    <col min="9" max="9" width="7.57421875" style="0" bestFit="1" customWidth="1"/>
    <col min="10" max="10" width="8.8515625" style="0" bestFit="1" customWidth="1"/>
    <col min="11" max="11" width="8.7109375" style="0" bestFit="1" customWidth="1"/>
    <col min="12" max="12" width="9.28125" style="0" bestFit="1" customWidth="1"/>
    <col min="13" max="13" width="7.140625" style="0" customWidth="1"/>
    <col min="14" max="14" width="6.00390625" style="0" bestFit="1" customWidth="1"/>
    <col min="15" max="15" width="6.28125" style="0" bestFit="1" customWidth="1"/>
    <col min="16" max="16" width="7.140625" style="0" bestFit="1" customWidth="1"/>
    <col min="17" max="17" width="7.57421875" style="0" bestFit="1" customWidth="1"/>
    <col min="18" max="18" width="6.00390625" style="0" bestFit="1" customWidth="1"/>
    <col min="19" max="19" width="5.28125" style="0" bestFit="1" customWidth="1"/>
    <col min="20" max="20" width="6.00390625" style="0" bestFit="1" customWidth="1"/>
  </cols>
  <sheetData>
    <row r="1" spans="1:84" ht="12.75">
      <c r="A1" s="15" t="s">
        <v>0</v>
      </c>
      <c r="B1" s="15"/>
      <c r="C1" s="1" t="s">
        <v>59</v>
      </c>
      <c r="D1" s="1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</row>
    <row r="2" spans="1:84" ht="12.75">
      <c r="A2" s="15" t="s">
        <v>24</v>
      </c>
      <c r="B2" s="15"/>
      <c r="C2" s="1"/>
      <c r="D2" s="16"/>
      <c r="E2" s="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</row>
    <row r="3" spans="1:84" ht="12.75">
      <c r="A3" s="15" t="s">
        <v>1</v>
      </c>
      <c r="B3" s="15"/>
      <c r="C3" s="1"/>
      <c r="D3" s="1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</row>
    <row r="4" spans="1:84" ht="12.75">
      <c r="A4" s="15" t="s">
        <v>2</v>
      </c>
      <c r="B4" s="15"/>
      <c r="C4" s="1"/>
      <c r="D4" s="16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</row>
    <row r="5" spans="1:84" ht="12.75">
      <c r="A5" s="15"/>
      <c r="B5" s="1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</row>
    <row r="6" spans="1:84" ht="12.75">
      <c r="A6" s="15" t="s">
        <v>3</v>
      </c>
      <c r="B6" s="15"/>
      <c r="C6" s="1"/>
      <c r="D6" s="1" t="s">
        <v>66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</row>
    <row r="7" spans="1:84" ht="12.75">
      <c r="A7" s="7"/>
      <c r="B7" s="7"/>
      <c r="C7" s="7"/>
      <c r="D7" s="18"/>
      <c r="E7" s="18"/>
      <c r="F7" s="18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</row>
    <row r="8" spans="1:84" ht="13.5">
      <c r="A8" s="78" t="s">
        <v>4</v>
      </c>
      <c r="B8" s="19" t="s">
        <v>28</v>
      </c>
      <c r="C8" s="20" t="s">
        <v>5</v>
      </c>
      <c r="D8" s="80" t="s">
        <v>10</v>
      </c>
      <c r="E8" s="80"/>
      <c r="F8" s="80"/>
      <c r="G8" s="20" t="s">
        <v>37</v>
      </c>
      <c r="H8" s="21"/>
      <c r="I8" s="21" t="s">
        <v>38</v>
      </c>
      <c r="J8" s="22" t="s">
        <v>11</v>
      </c>
      <c r="K8" s="23" t="s">
        <v>7</v>
      </c>
      <c r="L8" s="24" t="s">
        <v>9</v>
      </c>
      <c r="M8" s="21" t="s">
        <v>14</v>
      </c>
      <c r="N8" s="25" t="s">
        <v>39</v>
      </c>
      <c r="O8" s="25" t="s">
        <v>40</v>
      </c>
      <c r="P8" s="20" t="s">
        <v>41</v>
      </c>
      <c r="Q8" s="20" t="s">
        <v>42</v>
      </c>
      <c r="R8" s="21" t="s">
        <v>43</v>
      </c>
      <c r="S8" s="20" t="s">
        <v>18</v>
      </c>
      <c r="T8" s="20" t="s">
        <v>44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</row>
    <row r="9" spans="1:84" ht="15" thickBot="1">
      <c r="A9" s="79"/>
      <c r="B9" s="26" t="s">
        <v>29</v>
      </c>
      <c r="C9" s="27" t="s">
        <v>17</v>
      </c>
      <c r="D9" s="76" t="s">
        <v>8</v>
      </c>
      <c r="E9" s="76"/>
      <c r="F9" s="76"/>
      <c r="G9" s="27" t="s">
        <v>45</v>
      </c>
      <c r="H9" s="28"/>
      <c r="I9" s="29" t="s">
        <v>19</v>
      </c>
      <c r="J9" s="30" t="s">
        <v>46</v>
      </c>
      <c r="K9" s="31" t="s">
        <v>12</v>
      </c>
      <c r="L9" s="32" t="s">
        <v>46</v>
      </c>
      <c r="M9" s="28" t="s">
        <v>15</v>
      </c>
      <c r="N9" s="33" t="s">
        <v>16</v>
      </c>
      <c r="O9" s="33" t="s">
        <v>16</v>
      </c>
      <c r="P9" s="27" t="s">
        <v>16</v>
      </c>
      <c r="Q9" s="27" t="s">
        <v>16</v>
      </c>
      <c r="R9" s="28" t="s">
        <v>16</v>
      </c>
      <c r="S9" s="27" t="s">
        <v>6</v>
      </c>
      <c r="T9" s="27" t="s">
        <v>16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</row>
    <row r="10" spans="1:84" ht="13.5" thickTop="1">
      <c r="A10" s="65" t="s">
        <v>13</v>
      </c>
      <c r="B10" s="65" t="s">
        <v>13</v>
      </c>
      <c r="C10" s="65">
        <v>20</v>
      </c>
      <c r="D10" s="65">
        <v>14</v>
      </c>
      <c r="E10" s="65"/>
      <c r="F10" s="65">
        <v>24</v>
      </c>
      <c r="G10" s="65">
        <v>75</v>
      </c>
      <c r="H10" s="65"/>
      <c r="I10" s="65">
        <v>2</v>
      </c>
      <c r="J10" s="65">
        <v>30</v>
      </c>
      <c r="K10" s="66">
        <f aca="true" t="shared" si="0" ref="K10:K22">IF(G10*I10&gt;=400,IF(B10="Roof",0,IF(0.25+15/SQRT(G10*I10)&lt;0.4,0.4,0.25+15/SQRT(G10*I10))),0)</f>
        <v>0</v>
      </c>
      <c r="L10" s="67">
        <f aca="true" t="shared" si="1" ref="L10:L22">IF(K10&gt;0,J10*K10,J10)</f>
        <v>30</v>
      </c>
      <c r="M10" s="65">
        <v>5</v>
      </c>
      <c r="N10" s="65">
        <f aca="true" t="shared" si="2" ref="N10:N22">0.15*M10/12*G10</f>
        <v>4.6875</v>
      </c>
      <c r="O10" s="65"/>
      <c r="P10" s="65"/>
      <c r="Q10" s="65">
        <v>8</v>
      </c>
      <c r="R10" s="65">
        <f aca="true" t="shared" si="3" ref="R10:R22">0.15*D10*F10/144*C10</f>
        <v>7.000000000000001</v>
      </c>
      <c r="S10" s="65">
        <v>20</v>
      </c>
      <c r="T10" s="65">
        <f aca="true" t="shared" si="4" ref="T10:T22">S10*G10/1000</f>
        <v>1.5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</row>
    <row r="11" spans="1:84" ht="12.75">
      <c r="A11" s="6" t="s">
        <v>35</v>
      </c>
      <c r="B11" s="6" t="s">
        <v>36</v>
      </c>
      <c r="C11" s="6">
        <v>15.66</v>
      </c>
      <c r="D11" s="6">
        <v>14</v>
      </c>
      <c r="E11" s="6"/>
      <c r="F11" s="6">
        <v>24</v>
      </c>
      <c r="G11" s="6">
        <v>650</v>
      </c>
      <c r="H11" s="6"/>
      <c r="I11" s="6">
        <v>4</v>
      </c>
      <c r="J11" s="6">
        <v>150</v>
      </c>
      <c r="K11" s="9">
        <f t="shared" si="0"/>
        <v>0.544174202707276</v>
      </c>
      <c r="L11" s="10">
        <f t="shared" si="1"/>
        <v>81.6261304060914</v>
      </c>
      <c r="M11" s="6">
        <v>7</v>
      </c>
      <c r="N11" s="6">
        <f t="shared" si="2"/>
        <v>56.87500000000001</v>
      </c>
      <c r="O11" s="6"/>
      <c r="P11" s="6"/>
      <c r="Q11" s="6">
        <v>8</v>
      </c>
      <c r="R11" s="6">
        <f t="shared" si="3"/>
        <v>5.481000000000001</v>
      </c>
      <c r="S11" s="6">
        <v>20</v>
      </c>
      <c r="T11" s="6">
        <f t="shared" si="4"/>
        <v>13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</row>
    <row r="12" spans="1:84" ht="12.75">
      <c r="A12" s="6">
        <v>8</v>
      </c>
      <c r="B12" s="6" t="s">
        <v>36</v>
      </c>
      <c r="C12" s="6">
        <v>14.66</v>
      </c>
      <c r="D12" s="6">
        <v>14</v>
      </c>
      <c r="E12" s="6"/>
      <c r="F12" s="6">
        <v>24</v>
      </c>
      <c r="G12" s="6">
        <v>650</v>
      </c>
      <c r="H12" s="6"/>
      <c r="I12" s="6">
        <v>4</v>
      </c>
      <c r="J12" s="6">
        <v>100</v>
      </c>
      <c r="K12" s="9">
        <f t="shared" si="0"/>
        <v>0.544174202707276</v>
      </c>
      <c r="L12" s="10">
        <f t="shared" si="1"/>
        <v>54.417420270727604</v>
      </c>
      <c r="M12" s="6">
        <v>7</v>
      </c>
      <c r="N12" s="6">
        <f t="shared" si="2"/>
        <v>56.87500000000001</v>
      </c>
      <c r="O12" s="6"/>
      <c r="P12" s="6"/>
      <c r="Q12" s="6">
        <v>8</v>
      </c>
      <c r="R12" s="6">
        <f t="shared" si="3"/>
        <v>5.131</v>
      </c>
      <c r="S12" s="6">
        <v>20</v>
      </c>
      <c r="T12" s="6">
        <f t="shared" si="4"/>
        <v>13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</row>
    <row r="13" spans="1:84" ht="12.75">
      <c r="A13" s="6">
        <v>7</v>
      </c>
      <c r="B13" s="6" t="s">
        <v>36</v>
      </c>
      <c r="C13" s="6">
        <v>14</v>
      </c>
      <c r="D13" s="6">
        <v>14</v>
      </c>
      <c r="E13" s="6"/>
      <c r="F13" s="6">
        <v>24</v>
      </c>
      <c r="G13" s="6">
        <v>650</v>
      </c>
      <c r="H13" s="6"/>
      <c r="I13" s="6">
        <v>4</v>
      </c>
      <c r="J13" s="6">
        <v>100</v>
      </c>
      <c r="K13" s="9">
        <f t="shared" si="0"/>
        <v>0.544174202707276</v>
      </c>
      <c r="L13" s="10">
        <f t="shared" si="1"/>
        <v>54.417420270727604</v>
      </c>
      <c r="M13" s="6">
        <v>7</v>
      </c>
      <c r="N13" s="6">
        <f t="shared" si="2"/>
        <v>56.87500000000001</v>
      </c>
      <c r="O13" s="6"/>
      <c r="P13" s="6"/>
      <c r="Q13" s="6">
        <v>8</v>
      </c>
      <c r="R13" s="6">
        <f t="shared" si="3"/>
        <v>4.9</v>
      </c>
      <c r="S13" s="6">
        <v>20</v>
      </c>
      <c r="T13" s="6">
        <f t="shared" si="4"/>
        <v>13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</row>
    <row r="14" spans="1:84" ht="12.75">
      <c r="A14" s="6">
        <v>6</v>
      </c>
      <c r="B14" s="6" t="s">
        <v>36</v>
      </c>
      <c r="C14" s="6">
        <v>14</v>
      </c>
      <c r="D14" s="6">
        <v>14</v>
      </c>
      <c r="E14" s="6"/>
      <c r="F14" s="6">
        <v>24</v>
      </c>
      <c r="G14" s="6">
        <v>650</v>
      </c>
      <c r="H14" s="6"/>
      <c r="I14" s="6">
        <v>4</v>
      </c>
      <c r="J14" s="6">
        <v>100</v>
      </c>
      <c r="K14" s="9">
        <f t="shared" si="0"/>
        <v>0.544174202707276</v>
      </c>
      <c r="L14" s="10">
        <f t="shared" si="1"/>
        <v>54.417420270727604</v>
      </c>
      <c r="M14" s="6">
        <v>7</v>
      </c>
      <c r="N14" s="6">
        <f t="shared" si="2"/>
        <v>56.87500000000001</v>
      </c>
      <c r="O14" s="6"/>
      <c r="P14" s="6"/>
      <c r="Q14" s="6">
        <v>8</v>
      </c>
      <c r="R14" s="6">
        <f t="shared" si="3"/>
        <v>4.9</v>
      </c>
      <c r="S14" s="6">
        <v>20</v>
      </c>
      <c r="T14" s="6">
        <f t="shared" si="4"/>
        <v>13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</row>
    <row r="15" spans="1:84" ht="12.75">
      <c r="A15" s="6">
        <v>5</v>
      </c>
      <c r="B15" s="6" t="s">
        <v>36</v>
      </c>
      <c r="C15" s="6">
        <v>14</v>
      </c>
      <c r="D15" s="6">
        <v>14</v>
      </c>
      <c r="E15" s="6"/>
      <c r="F15" s="6">
        <v>24</v>
      </c>
      <c r="G15" s="6">
        <v>650</v>
      </c>
      <c r="H15" s="6"/>
      <c r="I15" s="6">
        <v>4</v>
      </c>
      <c r="J15" s="6">
        <v>100</v>
      </c>
      <c r="K15" s="9">
        <f t="shared" si="0"/>
        <v>0.544174202707276</v>
      </c>
      <c r="L15" s="10">
        <f t="shared" si="1"/>
        <v>54.417420270727604</v>
      </c>
      <c r="M15" s="6">
        <v>7</v>
      </c>
      <c r="N15" s="6">
        <f t="shared" si="2"/>
        <v>56.87500000000001</v>
      </c>
      <c r="O15" s="6"/>
      <c r="P15" s="6"/>
      <c r="Q15" s="6">
        <v>8</v>
      </c>
      <c r="R15" s="6">
        <f t="shared" si="3"/>
        <v>4.9</v>
      </c>
      <c r="S15" s="6">
        <v>20</v>
      </c>
      <c r="T15" s="6">
        <f t="shared" si="4"/>
        <v>13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</row>
    <row r="16" spans="1:84" ht="12.75">
      <c r="A16" s="6">
        <v>4</v>
      </c>
      <c r="B16" s="6" t="s">
        <v>36</v>
      </c>
      <c r="C16" s="6">
        <v>14</v>
      </c>
      <c r="D16" s="6">
        <v>14</v>
      </c>
      <c r="E16" s="6"/>
      <c r="F16" s="6">
        <v>24</v>
      </c>
      <c r="G16" s="6">
        <v>650</v>
      </c>
      <c r="H16" s="6"/>
      <c r="I16" s="6">
        <v>4</v>
      </c>
      <c r="J16" s="6">
        <v>100</v>
      </c>
      <c r="K16" s="9">
        <f t="shared" si="0"/>
        <v>0.544174202707276</v>
      </c>
      <c r="L16" s="10">
        <f t="shared" si="1"/>
        <v>54.417420270727604</v>
      </c>
      <c r="M16" s="6">
        <v>7</v>
      </c>
      <c r="N16" s="6">
        <f t="shared" si="2"/>
        <v>56.87500000000001</v>
      </c>
      <c r="O16" s="6"/>
      <c r="P16" s="6"/>
      <c r="Q16" s="6">
        <v>8</v>
      </c>
      <c r="R16" s="6">
        <f t="shared" si="3"/>
        <v>4.9</v>
      </c>
      <c r="S16" s="6">
        <v>20</v>
      </c>
      <c r="T16" s="6">
        <f t="shared" si="4"/>
        <v>13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</row>
    <row r="17" spans="1:84" ht="12.75">
      <c r="A17" s="6">
        <v>3</v>
      </c>
      <c r="B17" s="6" t="s">
        <v>36</v>
      </c>
      <c r="C17" s="6">
        <v>14</v>
      </c>
      <c r="D17" s="6">
        <v>14</v>
      </c>
      <c r="E17" s="6"/>
      <c r="F17" s="6">
        <v>24</v>
      </c>
      <c r="G17" s="6">
        <v>650</v>
      </c>
      <c r="H17" s="6"/>
      <c r="I17" s="6">
        <v>4</v>
      </c>
      <c r="J17" s="6">
        <v>100</v>
      </c>
      <c r="K17" s="9">
        <f t="shared" si="0"/>
        <v>0.544174202707276</v>
      </c>
      <c r="L17" s="10">
        <f t="shared" si="1"/>
        <v>54.417420270727604</v>
      </c>
      <c r="M17" s="6">
        <v>8</v>
      </c>
      <c r="N17" s="6">
        <f t="shared" si="2"/>
        <v>65</v>
      </c>
      <c r="O17" s="6"/>
      <c r="P17" s="6"/>
      <c r="Q17" s="6">
        <v>8</v>
      </c>
      <c r="R17" s="6">
        <f t="shared" si="3"/>
        <v>4.9</v>
      </c>
      <c r="S17" s="6">
        <v>20</v>
      </c>
      <c r="T17" s="6">
        <f t="shared" si="4"/>
        <v>13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</row>
    <row r="18" spans="1:84" ht="12.75">
      <c r="A18" s="6">
        <v>2</v>
      </c>
      <c r="B18" s="6" t="s">
        <v>36</v>
      </c>
      <c r="C18" s="6">
        <v>14</v>
      </c>
      <c r="D18" s="6">
        <v>14</v>
      </c>
      <c r="E18" s="6"/>
      <c r="F18" s="6">
        <v>24</v>
      </c>
      <c r="G18" s="6">
        <v>650</v>
      </c>
      <c r="H18" s="6"/>
      <c r="I18" s="6">
        <v>4</v>
      </c>
      <c r="J18" s="6">
        <v>100</v>
      </c>
      <c r="K18" s="9">
        <f t="shared" si="0"/>
        <v>0.544174202707276</v>
      </c>
      <c r="L18" s="10">
        <f t="shared" si="1"/>
        <v>54.417420270727604</v>
      </c>
      <c r="M18" s="6">
        <v>8</v>
      </c>
      <c r="N18" s="6">
        <f t="shared" si="2"/>
        <v>65</v>
      </c>
      <c r="O18" s="6"/>
      <c r="P18" s="6"/>
      <c r="Q18" s="6">
        <v>8</v>
      </c>
      <c r="R18" s="6">
        <f t="shared" si="3"/>
        <v>4.9</v>
      </c>
      <c r="S18" s="6">
        <v>20</v>
      </c>
      <c r="T18" s="6">
        <f t="shared" si="4"/>
        <v>13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</row>
    <row r="19" spans="1:84" ht="12.75">
      <c r="A19" s="6">
        <v>1</v>
      </c>
      <c r="B19" s="6" t="s">
        <v>36</v>
      </c>
      <c r="C19" s="6">
        <v>20</v>
      </c>
      <c r="D19" s="6">
        <v>14</v>
      </c>
      <c r="E19" s="6"/>
      <c r="F19" s="6">
        <v>24</v>
      </c>
      <c r="G19" s="6">
        <v>500</v>
      </c>
      <c r="H19" s="6"/>
      <c r="I19" s="6">
        <v>4</v>
      </c>
      <c r="J19" s="6">
        <v>100</v>
      </c>
      <c r="K19" s="9">
        <f t="shared" si="0"/>
        <v>0.5854101966249685</v>
      </c>
      <c r="L19" s="10">
        <f t="shared" si="1"/>
        <v>58.54101966249685</v>
      </c>
      <c r="M19" s="6">
        <v>8</v>
      </c>
      <c r="N19" s="6">
        <f t="shared" si="2"/>
        <v>49.99999999999999</v>
      </c>
      <c r="O19" s="6"/>
      <c r="P19" s="6"/>
      <c r="Q19" s="6">
        <v>8</v>
      </c>
      <c r="R19" s="6">
        <f t="shared" si="3"/>
        <v>7.000000000000001</v>
      </c>
      <c r="S19" s="6">
        <v>20</v>
      </c>
      <c r="T19" s="6">
        <f t="shared" si="4"/>
        <v>10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</row>
    <row r="20" spans="1:84" ht="12.75">
      <c r="A20" s="62" t="s">
        <v>56</v>
      </c>
      <c r="B20" s="62" t="s">
        <v>36</v>
      </c>
      <c r="C20" s="62">
        <v>0</v>
      </c>
      <c r="D20" s="62">
        <v>0</v>
      </c>
      <c r="E20" s="62"/>
      <c r="F20" s="62">
        <v>0</v>
      </c>
      <c r="G20" s="62">
        <v>0</v>
      </c>
      <c r="H20" s="62"/>
      <c r="I20" s="62">
        <v>0</v>
      </c>
      <c r="J20" s="62">
        <v>0</v>
      </c>
      <c r="K20" s="63">
        <f t="shared" si="0"/>
        <v>0</v>
      </c>
      <c r="L20" s="64">
        <f t="shared" si="1"/>
        <v>0</v>
      </c>
      <c r="M20" s="62">
        <v>0</v>
      </c>
      <c r="N20" s="62">
        <f t="shared" si="2"/>
        <v>0</v>
      </c>
      <c r="O20" s="62"/>
      <c r="P20" s="62"/>
      <c r="Q20" s="62">
        <v>0</v>
      </c>
      <c r="R20" s="62">
        <f t="shared" si="3"/>
        <v>0</v>
      </c>
      <c r="S20" s="62">
        <v>0</v>
      </c>
      <c r="T20" s="62">
        <f t="shared" si="4"/>
        <v>0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</row>
    <row r="21" spans="1:84" ht="12.75">
      <c r="A21" s="8" t="s">
        <v>57</v>
      </c>
      <c r="B21" s="8" t="s">
        <v>36</v>
      </c>
      <c r="C21" s="8">
        <v>10.5</v>
      </c>
      <c r="D21" s="8">
        <v>14</v>
      </c>
      <c r="E21" s="8"/>
      <c r="F21" s="8">
        <v>24</v>
      </c>
      <c r="G21" s="8">
        <v>500</v>
      </c>
      <c r="H21" s="8"/>
      <c r="I21" s="8">
        <v>4</v>
      </c>
      <c r="J21" s="8">
        <v>100</v>
      </c>
      <c r="K21" s="55">
        <f t="shared" si="0"/>
        <v>0.5854101966249685</v>
      </c>
      <c r="L21" s="56">
        <f t="shared" si="1"/>
        <v>58.54101966249685</v>
      </c>
      <c r="M21" s="8">
        <v>5</v>
      </c>
      <c r="N21" s="8">
        <f t="shared" si="2"/>
        <v>31.25</v>
      </c>
      <c r="O21" s="8"/>
      <c r="P21" s="8"/>
      <c r="Q21" s="8">
        <v>0</v>
      </c>
      <c r="R21" s="8">
        <f t="shared" si="3"/>
        <v>3.6750000000000003</v>
      </c>
      <c r="S21" s="8">
        <v>20</v>
      </c>
      <c r="T21" s="8">
        <f t="shared" si="4"/>
        <v>10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</row>
    <row r="22" spans="1:84" ht="12.75">
      <c r="A22" s="8" t="s">
        <v>58</v>
      </c>
      <c r="B22" s="8" t="s">
        <v>36</v>
      </c>
      <c r="C22" s="8">
        <v>10</v>
      </c>
      <c r="D22" s="8">
        <v>14</v>
      </c>
      <c r="E22" s="8"/>
      <c r="F22" s="8">
        <v>24</v>
      </c>
      <c r="G22" s="8">
        <v>500</v>
      </c>
      <c r="H22" s="8"/>
      <c r="I22" s="8">
        <v>4</v>
      </c>
      <c r="J22" s="8">
        <v>40</v>
      </c>
      <c r="K22" s="55">
        <f t="shared" si="0"/>
        <v>0.5854101966249685</v>
      </c>
      <c r="L22" s="56">
        <f t="shared" si="1"/>
        <v>23.41640786499874</v>
      </c>
      <c r="M22" s="8">
        <v>5</v>
      </c>
      <c r="N22" s="8">
        <f t="shared" si="2"/>
        <v>31.25</v>
      </c>
      <c r="O22" s="8"/>
      <c r="P22" s="8"/>
      <c r="Q22" s="8">
        <v>0</v>
      </c>
      <c r="R22" s="8">
        <f t="shared" si="3"/>
        <v>3.5000000000000004</v>
      </c>
      <c r="S22" s="8">
        <v>20</v>
      </c>
      <c r="T22" s="8">
        <f t="shared" si="4"/>
        <v>10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</row>
    <row r="23" spans="1:84" ht="12.7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</row>
    <row r="24" spans="21:84" ht="12.75"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</row>
    <row r="25" spans="21:84" ht="12.75"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</row>
    <row r="26" spans="21:84" ht="12.75"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</row>
    <row r="27" spans="1:84" ht="13.5">
      <c r="A27" s="84" t="s">
        <v>4</v>
      </c>
      <c r="B27" s="21" t="s">
        <v>47</v>
      </c>
      <c r="C27" s="35" t="s">
        <v>48</v>
      </c>
      <c r="D27" s="81" t="s">
        <v>49</v>
      </c>
      <c r="E27" s="82"/>
      <c r="F27" s="83"/>
      <c r="G27" s="38" t="s">
        <v>50</v>
      </c>
      <c r="H27" s="36"/>
      <c r="I27" s="37" t="s">
        <v>51</v>
      </c>
      <c r="J27" s="39" t="s">
        <v>52</v>
      </c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</row>
    <row r="28" spans="1:84" ht="13.5" thickBot="1">
      <c r="A28" s="85"/>
      <c r="B28" s="28" t="s">
        <v>16</v>
      </c>
      <c r="C28" s="41" t="s">
        <v>16</v>
      </c>
      <c r="D28" s="75" t="s">
        <v>16</v>
      </c>
      <c r="E28" s="76"/>
      <c r="F28" s="77"/>
      <c r="G28" s="43" t="s">
        <v>16</v>
      </c>
      <c r="H28" s="28"/>
      <c r="I28" s="42" t="s">
        <v>16</v>
      </c>
      <c r="J28" s="27" t="s">
        <v>16</v>
      </c>
      <c r="K28" s="58"/>
      <c r="L28" s="45" t="s">
        <v>53</v>
      </c>
      <c r="M28" s="2"/>
      <c r="N28" s="2"/>
      <c r="O28" s="2"/>
      <c r="P28" s="2"/>
      <c r="Q28" s="58"/>
      <c r="R28" s="2"/>
      <c r="S28" s="2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</row>
    <row r="29" spans="1:84" ht="13.5" thickTop="1">
      <c r="A29" s="5" t="s">
        <v>13</v>
      </c>
      <c r="B29" s="51">
        <f aca="true" t="shared" si="5" ref="B29:B41">L10*G10/1000</f>
        <v>2.25</v>
      </c>
      <c r="C29" s="52">
        <f aca="true" t="shared" si="6" ref="C29:C41">(N10+O10+P10+Q10+R10+T10)</f>
        <v>21.1875</v>
      </c>
      <c r="D29" s="86">
        <f>B29</f>
        <v>2.25</v>
      </c>
      <c r="E29" s="87"/>
      <c r="F29" s="87"/>
      <c r="G29" s="52">
        <f>C29</f>
        <v>21.1875</v>
      </c>
      <c r="H29" s="54"/>
      <c r="I29" s="53">
        <f aca="true" t="shared" si="7" ref="I29:I41">D29+G29</f>
        <v>23.4375</v>
      </c>
      <c r="J29" s="51">
        <f aca="true" t="shared" si="8" ref="J29:J41">1.2*G29+1.6*D29</f>
        <v>29.025000000000002</v>
      </c>
      <c r="K29" s="58"/>
      <c r="L29" s="45" t="s">
        <v>21</v>
      </c>
      <c r="M29" s="3"/>
      <c r="N29" s="3"/>
      <c r="O29" s="3"/>
      <c r="P29" s="45">
        <v>4</v>
      </c>
      <c r="Q29" s="58"/>
      <c r="R29" s="3"/>
      <c r="S29" s="3"/>
      <c r="T29" s="4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</row>
    <row r="30" spans="1:84" ht="12.75">
      <c r="A30" s="6" t="s">
        <v>35</v>
      </c>
      <c r="B30" s="9">
        <f t="shared" si="5"/>
        <v>53.05698476395941</v>
      </c>
      <c r="C30" s="11">
        <f t="shared" si="6"/>
        <v>83.356</v>
      </c>
      <c r="D30" s="72">
        <f aca="true" t="shared" si="9" ref="D30:D41">D29+B30</f>
        <v>55.30698476395941</v>
      </c>
      <c r="E30" s="73"/>
      <c r="F30" s="74"/>
      <c r="G30" s="11">
        <f aca="true" t="shared" si="10" ref="G30:G41">G29+C30</f>
        <v>104.5435</v>
      </c>
      <c r="H30" s="13"/>
      <c r="I30" s="12">
        <f t="shared" si="7"/>
        <v>159.8504847639594</v>
      </c>
      <c r="J30" s="9">
        <f t="shared" si="8"/>
        <v>213.94337562233505</v>
      </c>
      <c r="K30" s="58"/>
      <c r="L30" s="45" t="s">
        <v>22</v>
      </c>
      <c r="M30" s="3"/>
      <c r="N30" s="3"/>
      <c r="O30" s="3"/>
      <c r="P30" s="45">
        <v>4</v>
      </c>
      <c r="Q30" s="58"/>
      <c r="R30" s="45"/>
      <c r="S30" s="3"/>
      <c r="T30" s="4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</row>
    <row r="31" spans="1:84" ht="12.75">
      <c r="A31" s="6">
        <v>9</v>
      </c>
      <c r="B31" s="9">
        <f t="shared" si="5"/>
        <v>35.37132317597295</v>
      </c>
      <c r="C31" s="11">
        <f t="shared" si="6"/>
        <v>83.006</v>
      </c>
      <c r="D31" s="72">
        <f t="shared" si="9"/>
        <v>90.67830793993235</v>
      </c>
      <c r="E31" s="73"/>
      <c r="F31" s="74"/>
      <c r="G31" s="11">
        <f t="shared" si="10"/>
        <v>187.5495</v>
      </c>
      <c r="H31" s="13"/>
      <c r="I31" s="12">
        <f t="shared" si="7"/>
        <v>278.22780793993235</v>
      </c>
      <c r="J31" s="9">
        <f t="shared" si="8"/>
        <v>370.1446927038918</v>
      </c>
      <c r="K31" s="58"/>
      <c r="L31" s="45" t="s">
        <v>23</v>
      </c>
      <c r="M31" s="3"/>
      <c r="N31" s="3"/>
      <c r="O31" s="3"/>
      <c r="P31" s="45">
        <v>3</v>
      </c>
      <c r="Q31" s="58"/>
      <c r="R31" s="45"/>
      <c r="S31" s="3"/>
      <c r="T31" s="4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</row>
    <row r="32" spans="1:84" ht="12.75">
      <c r="A32" s="6">
        <f aca="true" t="shared" si="11" ref="A32:A40">A13</f>
        <v>7</v>
      </c>
      <c r="B32" s="9">
        <f t="shared" si="5"/>
        <v>35.37132317597295</v>
      </c>
      <c r="C32" s="11">
        <f t="shared" si="6"/>
        <v>82.775</v>
      </c>
      <c r="D32" s="72">
        <f t="shared" si="9"/>
        <v>126.0496311159053</v>
      </c>
      <c r="E32" s="73"/>
      <c r="F32" s="74"/>
      <c r="G32" s="11">
        <f t="shared" si="10"/>
        <v>270.3245</v>
      </c>
      <c r="H32" s="13"/>
      <c r="I32" s="12">
        <f t="shared" si="7"/>
        <v>396.3741311159053</v>
      </c>
      <c r="J32" s="9">
        <f t="shared" si="8"/>
        <v>526.0688097854485</v>
      </c>
      <c r="K32" s="58"/>
      <c r="L32" s="45" t="s">
        <v>20</v>
      </c>
      <c r="M32" s="3"/>
      <c r="N32" s="3"/>
      <c r="O32" s="3"/>
      <c r="P32" s="45">
        <v>2</v>
      </c>
      <c r="Q32" s="58"/>
      <c r="R32" s="45"/>
      <c r="S32" s="3"/>
      <c r="T32" s="4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</row>
    <row r="33" spans="1:84" ht="12.75">
      <c r="A33" s="6">
        <f t="shared" si="11"/>
        <v>6</v>
      </c>
      <c r="B33" s="9">
        <f t="shared" si="5"/>
        <v>35.37132317597295</v>
      </c>
      <c r="C33" s="11">
        <f t="shared" si="6"/>
        <v>82.775</v>
      </c>
      <c r="D33" s="72">
        <f t="shared" si="9"/>
        <v>161.42095429187825</v>
      </c>
      <c r="E33" s="73"/>
      <c r="F33" s="74"/>
      <c r="G33" s="11">
        <f t="shared" si="10"/>
        <v>353.09950000000003</v>
      </c>
      <c r="H33" s="13"/>
      <c r="I33" s="12">
        <f t="shared" si="7"/>
        <v>514.5204542918783</v>
      </c>
      <c r="J33" s="9">
        <f t="shared" si="8"/>
        <v>681.9929268670053</v>
      </c>
      <c r="K33" s="58"/>
      <c r="L33" s="45"/>
      <c r="M33" s="3"/>
      <c r="N33" s="3"/>
      <c r="O33" s="3"/>
      <c r="P33" s="3"/>
      <c r="Q33" s="58"/>
      <c r="R33" s="45"/>
      <c r="S33" s="3"/>
      <c r="T33" s="4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</row>
    <row r="34" spans="1:84" ht="12.75">
      <c r="A34" s="6">
        <f t="shared" si="11"/>
        <v>5</v>
      </c>
      <c r="B34" s="9">
        <f t="shared" si="5"/>
        <v>35.37132317597295</v>
      </c>
      <c r="C34" s="11">
        <f t="shared" si="6"/>
        <v>82.775</v>
      </c>
      <c r="D34" s="72">
        <f t="shared" si="9"/>
        <v>196.7922774678512</v>
      </c>
      <c r="E34" s="73"/>
      <c r="F34" s="74"/>
      <c r="G34" s="11">
        <f t="shared" si="10"/>
        <v>435.8745</v>
      </c>
      <c r="H34" s="13"/>
      <c r="I34" s="12">
        <f t="shared" si="7"/>
        <v>632.6667774678513</v>
      </c>
      <c r="J34" s="9">
        <f t="shared" si="8"/>
        <v>837.917043948562</v>
      </c>
      <c r="K34" s="58"/>
      <c r="L34" s="45" t="s">
        <v>30</v>
      </c>
      <c r="M34" s="3"/>
      <c r="N34" s="3"/>
      <c r="O34" s="3"/>
      <c r="P34" s="3"/>
      <c r="Q34" s="58"/>
      <c r="R34" s="45"/>
      <c r="S34" s="3"/>
      <c r="T34" s="4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</row>
    <row r="35" spans="1:84" ht="12.75">
      <c r="A35" s="6">
        <f t="shared" si="11"/>
        <v>4</v>
      </c>
      <c r="B35" s="9">
        <f t="shared" si="5"/>
        <v>35.37132317597295</v>
      </c>
      <c r="C35" s="11">
        <f t="shared" si="6"/>
        <v>82.775</v>
      </c>
      <c r="D35" s="72">
        <f t="shared" si="9"/>
        <v>232.16360064382414</v>
      </c>
      <c r="E35" s="73"/>
      <c r="F35" s="74"/>
      <c r="G35" s="11">
        <f t="shared" si="10"/>
        <v>518.6495</v>
      </c>
      <c r="H35" s="13"/>
      <c r="I35" s="12">
        <f t="shared" si="7"/>
        <v>750.8131006438241</v>
      </c>
      <c r="J35" s="9">
        <f t="shared" si="8"/>
        <v>993.8411610301185</v>
      </c>
      <c r="K35" s="58"/>
      <c r="L35" s="45" t="s">
        <v>54</v>
      </c>
      <c r="M35" s="3"/>
      <c r="N35" s="3"/>
      <c r="O35" s="3"/>
      <c r="P35" s="3"/>
      <c r="Q35" s="58"/>
      <c r="R35" s="3"/>
      <c r="S35" s="3"/>
      <c r="T35" s="4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</row>
    <row r="36" spans="1:84" ht="12.75">
      <c r="A36" s="6">
        <f t="shared" si="11"/>
        <v>3</v>
      </c>
      <c r="B36" s="9">
        <f t="shared" si="5"/>
        <v>35.37132317597295</v>
      </c>
      <c r="C36" s="11">
        <f t="shared" si="6"/>
        <v>90.9</v>
      </c>
      <c r="D36" s="72">
        <f t="shared" si="9"/>
        <v>267.5349238197971</v>
      </c>
      <c r="E36" s="73"/>
      <c r="F36" s="74"/>
      <c r="G36" s="11">
        <f t="shared" si="10"/>
        <v>609.5495</v>
      </c>
      <c r="H36" s="13"/>
      <c r="I36" s="12">
        <f t="shared" si="7"/>
        <v>877.084423819797</v>
      </c>
      <c r="J36" s="9">
        <f t="shared" si="8"/>
        <v>1159.5152781116753</v>
      </c>
      <c r="K36" s="58"/>
      <c r="L36" s="45" t="s">
        <v>31</v>
      </c>
      <c r="M36" s="3"/>
      <c r="N36" s="3"/>
      <c r="O36" s="3"/>
      <c r="P36" s="3"/>
      <c r="Q36" s="58"/>
      <c r="R36" s="3"/>
      <c r="S36" s="3"/>
      <c r="T36" s="4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</row>
    <row r="37" spans="1:84" ht="12.75">
      <c r="A37" s="6">
        <f t="shared" si="11"/>
        <v>2</v>
      </c>
      <c r="B37" s="9">
        <f t="shared" si="5"/>
        <v>35.37132317597295</v>
      </c>
      <c r="C37" s="11">
        <f t="shared" si="6"/>
        <v>90.9</v>
      </c>
      <c r="D37" s="72">
        <f t="shared" si="9"/>
        <v>302.90624699577006</v>
      </c>
      <c r="E37" s="73"/>
      <c r="F37" s="74"/>
      <c r="G37" s="11">
        <f t="shared" si="10"/>
        <v>700.4495</v>
      </c>
      <c r="H37" s="13"/>
      <c r="I37" s="68">
        <f t="shared" si="7"/>
        <v>1003.35574699577</v>
      </c>
      <c r="J37" s="9">
        <f t="shared" si="8"/>
        <v>1325.189395193232</v>
      </c>
      <c r="K37" s="58"/>
      <c r="L37" s="45" t="s">
        <v>32</v>
      </c>
      <c r="M37" s="3"/>
      <c r="N37" s="3"/>
      <c r="O37" s="3"/>
      <c r="P37" s="3"/>
      <c r="Q37" s="58"/>
      <c r="R37" s="3"/>
      <c r="S37" s="3"/>
      <c r="T37" s="4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</row>
    <row r="38" spans="1:84" ht="12.75">
      <c r="A38" s="6">
        <f t="shared" si="11"/>
        <v>1</v>
      </c>
      <c r="B38" s="9">
        <f t="shared" si="5"/>
        <v>29.270509831248425</v>
      </c>
      <c r="C38" s="11">
        <f t="shared" si="6"/>
        <v>75</v>
      </c>
      <c r="D38" s="72">
        <f t="shared" si="9"/>
        <v>332.1767568270185</v>
      </c>
      <c r="E38" s="73"/>
      <c r="F38" s="74"/>
      <c r="G38" s="11">
        <f t="shared" si="10"/>
        <v>775.4495</v>
      </c>
      <c r="H38" s="13"/>
      <c r="I38" s="68">
        <f t="shared" si="7"/>
        <v>1107.6262568270186</v>
      </c>
      <c r="J38" s="9">
        <f t="shared" si="8"/>
        <v>1462.0222109232295</v>
      </c>
      <c r="K38" s="58"/>
      <c r="L38" s="45" t="s">
        <v>33</v>
      </c>
      <c r="M38" s="3"/>
      <c r="N38" s="3"/>
      <c r="O38" s="3"/>
      <c r="P38" s="3"/>
      <c r="Q38" s="58"/>
      <c r="R38" s="3"/>
      <c r="S38" s="3"/>
      <c r="T38" s="4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</row>
    <row r="39" spans="1:84" ht="12.75">
      <c r="A39" s="6" t="str">
        <f t="shared" si="11"/>
        <v>P-2</v>
      </c>
      <c r="B39" s="9">
        <f t="shared" si="5"/>
        <v>0</v>
      </c>
      <c r="C39" s="11">
        <f t="shared" si="6"/>
        <v>0</v>
      </c>
      <c r="D39" s="72">
        <f t="shared" si="9"/>
        <v>332.1767568270185</v>
      </c>
      <c r="E39" s="73"/>
      <c r="F39" s="74"/>
      <c r="G39" s="11">
        <f t="shared" si="10"/>
        <v>775.4495</v>
      </c>
      <c r="H39" s="13"/>
      <c r="I39" s="68">
        <f t="shared" si="7"/>
        <v>1107.6262568270186</v>
      </c>
      <c r="J39" s="9">
        <f t="shared" si="8"/>
        <v>1462.0222109232295</v>
      </c>
      <c r="K39" s="58"/>
      <c r="L39" s="45" t="s">
        <v>34</v>
      </c>
      <c r="M39" s="58"/>
      <c r="N39" s="58"/>
      <c r="O39" s="58"/>
      <c r="P39" s="58"/>
      <c r="Q39" s="58"/>
      <c r="R39" s="3"/>
      <c r="S39" s="3"/>
      <c r="T39" s="4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</row>
    <row r="40" spans="1:84" ht="12.75">
      <c r="A40" s="6" t="str">
        <f t="shared" si="11"/>
        <v>P-3</v>
      </c>
      <c r="B40" s="9">
        <f t="shared" si="5"/>
        <v>29.270509831248425</v>
      </c>
      <c r="C40" s="11">
        <f t="shared" si="6"/>
        <v>44.925</v>
      </c>
      <c r="D40" s="72">
        <f t="shared" si="9"/>
        <v>361.4472666582669</v>
      </c>
      <c r="E40" s="73"/>
      <c r="F40" s="74"/>
      <c r="G40" s="11">
        <f t="shared" si="10"/>
        <v>820.3744999999999</v>
      </c>
      <c r="H40" s="14"/>
      <c r="I40" s="68">
        <f t="shared" si="7"/>
        <v>1181.8217666582668</v>
      </c>
      <c r="J40" s="9">
        <f t="shared" si="8"/>
        <v>1562.7650266532269</v>
      </c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</row>
    <row r="41" spans="1:84" ht="12.75">
      <c r="A41" s="57" t="s">
        <v>58</v>
      </c>
      <c r="B41" s="9">
        <f t="shared" si="5"/>
        <v>11.70820393249937</v>
      </c>
      <c r="C41" s="11">
        <f t="shared" si="6"/>
        <v>44.75</v>
      </c>
      <c r="D41" s="72">
        <f t="shared" si="9"/>
        <v>373.1554705907663</v>
      </c>
      <c r="E41" s="73"/>
      <c r="F41" s="74"/>
      <c r="G41" s="11">
        <f t="shared" si="10"/>
        <v>865.1244999999999</v>
      </c>
      <c r="H41" s="58"/>
      <c r="I41" s="68">
        <f t="shared" si="7"/>
        <v>1238.2799705907662</v>
      </c>
      <c r="J41" s="9">
        <f t="shared" si="8"/>
        <v>1635.198152945226</v>
      </c>
      <c r="K41" s="2"/>
      <c r="L41" s="2"/>
      <c r="M41" s="2"/>
      <c r="N41" s="46"/>
      <c r="O41" s="58"/>
      <c r="P41" s="58"/>
      <c r="Q41" s="58"/>
      <c r="R41" s="58"/>
      <c r="S41" s="58"/>
      <c r="T41" s="58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</row>
    <row r="42" spans="1:84" ht="12.7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</row>
    <row r="43" spans="14:84" ht="12.75">
      <c r="N43" s="58"/>
      <c r="O43" s="58"/>
      <c r="P43" s="58"/>
      <c r="Q43" s="58"/>
      <c r="R43" s="58"/>
      <c r="S43" s="58"/>
      <c r="T43" s="58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</row>
    <row r="44" spans="14:84" ht="12.75">
      <c r="N44" s="58"/>
      <c r="O44" s="58"/>
      <c r="P44" s="58"/>
      <c r="Q44" s="58"/>
      <c r="R44" s="58"/>
      <c r="S44" s="58"/>
      <c r="T44" s="58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</row>
    <row r="45" spans="1:84" ht="12.75">
      <c r="A45" s="47" t="s">
        <v>25</v>
      </c>
      <c r="B45" s="47"/>
      <c r="C45" s="2"/>
      <c r="D45" s="2"/>
      <c r="E45" s="2"/>
      <c r="F45" s="2"/>
      <c r="G45" s="2"/>
      <c r="H45" s="2"/>
      <c r="I45" s="2"/>
      <c r="J45" s="2"/>
      <c r="K45" s="2"/>
      <c r="L45" s="2"/>
      <c r="M45" s="58"/>
      <c r="N45" s="58"/>
      <c r="O45" s="58"/>
      <c r="P45" s="58"/>
      <c r="Q45" s="58"/>
      <c r="R45" s="58"/>
      <c r="S45" s="58"/>
      <c r="T45" s="58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</row>
    <row r="46" spans="1:21" ht="12.75">
      <c r="A46" s="46" t="s">
        <v>26</v>
      </c>
      <c r="B46" s="46"/>
      <c r="C46" s="2"/>
      <c r="D46" s="2"/>
      <c r="E46" s="2"/>
      <c r="F46" s="2"/>
      <c r="G46" s="2">
        <v>4000</v>
      </c>
      <c r="H46" s="2"/>
      <c r="I46" s="16"/>
      <c r="J46" s="16" t="s">
        <v>27</v>
      </c>
      <c r="K46" s="2"/>
      <c r="M46" s="13">
        <f>SQRT(G47)</f>
        <v>17.594601235824914</v>
      </c>
      <c r="N46" s="58"/>
      <c r="O46" s="58"/>
      <c r="P46" s="58"/>
      <c r="Q46" s="58"/>
      <c r="R46" s="58"/>
      <c r="S46" s="58"/>
      <c r="T46" s="58"/>
      <c r="U46" s="58"/>
    </row>
    <row r="47" spans="1:21" ht="15">
      <c r="A47" s="46" t="s">
        <v>55</v>
      </c>
      <c r="B47" s="46"/>
      <c r="C47" s="2"/>
      <c r="D47" s="2"/>
      <c r="E47" s="2"/>
      <c r="F47" s="2"/>
      <c r="G47" s="48">
        <f>I41*1000/G46</f>
        <v>309.56999264769155</v>
      </c>
      <c r="H47" s="49"/>
      <c r="I47" s="16"/>
      <c r="J47" s="2"/>
      <c r="K47" s="2"/>
      <c r="L47" s="50"/>
      <c r="M47" s="58"/>
      <c r="N47" s="58"/>
      <c r="O47" s="58"/>
      <c r="P47" s="58"/>
      <c r="Q47" s="58"/>
      <c r="R47" s="58"/>
      <c r="S47" s="58"/>
      <c r="T47" s="58"/>
      <c r="U47" s="58"/>
    </row>
    <row r="48" spans="3:21" ht="12.75"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</row>
    <row r="49" spans="3:21" ht="12.75"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</row>
    <row r="50" spans="3:21" ht="12.75"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</row>
    <row r="51" spans="3:21" ht="12.75"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</row>
    <row r="52" spans="3:21" ht="12.75"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</row>
    <row r="53" spans="3:21" ht="12.75"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</row>
    <row r="54" spans="3:21" ht="12.75"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</row>
    <row r="55" spans="3:21" ht="12.75"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</row>
    <row r="56" spans="3:21" ht="12.75"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3:21" ht="12.75"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3:21" ht="12.75"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</row>
    <row r="59" spans="3:21" ht="12.75"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</row>
    <row r="60" spans="3:21" ht="12.75"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</row>
    <row r="61" spans="3:21" ht="12.75"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</row>
    <row r="62" spans="3:21" ht="12.75"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</row>
    <row r="63" spans="3:21" ht="12.75"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</row>
    <row r="64" spans="3:21" ht="12.75"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</row>
    <row r="65" spans="3:21" ht="12.75"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</row>
    <row r="66" spans="3:21" ht="12.75"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</row>
    <row r="67" spans="3:21" ht="12.75"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</row>
    <row r="68" spans="3:21" ht="12.75"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</row>
    <row r="69" spans="3:21" ht="12.75"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</row>
    <row r="70" spans="3:21" ht="12.75"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</row>
    <row r="71" spans="3:21" ht="12.75"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</row>
    <row r="72" spans="3:21" ht="12.75"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</row>
    <row r="73" spans="3:21" ht="12.75"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</row>
    <row r="74" spans="3:21" ht="12.75"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</row>
    <row r="75" spans="3:21" ht="12.75"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</row>
    <row r="76" spans="3:21" ht="12.75"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</row>
    <row r="77" spans="3:21" ht="12.75"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</row>
    <row r="78" spans="3:21" ht="12.75"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</row>
    <row r="79" spans="3:21" ht="12.75"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</row>
    <row r="80" spans="3:21" ht="12.75"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</row>
    <row r="81" spans="3:21" ht="12.75"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</row>
    <row r="82" spans="3:21" ht="12.75"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</row>
    <row r="83" spans="3:21" ht="12.75"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</row>
    <row r="84" spans="3:21" ht="12.75"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</row>
    <row r="85" spans="3:21" ht="12.75"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</row>
    <row r="86" spans="3:21" ht="12.75"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</row>
    <row r="87" spans="3:21" ht="12.75"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</row>
    <row r="88" spans="3:21" ht="12.75"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</row>
    <row r="89" spans="3:21" ht="12.75"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</row>
    <row r="90" spans="3:21" ht="12.75"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</row>
    <row r="91" spans="3:21" ht="12.75"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</row>
    <row r="92" spans="3:21" ht="12.75"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</row>
    <row r="93" spans="3:21" ht="12.75"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</row>
    <row r="94" spans="3:21" ht="12.75"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</row>
    <row r="95" spans="3:21" ht="12.75"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</row>
    <row r="96" spans="3:21" ht="12.75"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</row>
    <row r="97" spans="3:21" ht="12.75"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</row>
    <row r="98" spans="3:21" ht="12.75"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</row>
    <row r="99" spans="3:21" ht="12.75"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</row>
    <row r="100" spans="3:21" ht="12.75"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</row>
    <row r="101" spans="3:21" ht="12.75"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</row>
    <row r="102" spans="3:21" ht="12.75"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</row>
    <row r="103" spans="3:21" ht="12.75"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</row>
    <row r="104" spans="3:21" ht="12.75"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</row>
    <row r="105" spans="3:21" ht="12.75"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</row>
    <row r="106" spans="3:21" ht="12.75"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</row>
    <row r="107" spans="3:21" ht="12.75"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</row>
    <row r="108" spans="3:21" ht="12.75"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</row>
    <row r="109" spans="3:21" ht="12.75"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</row>
    <row r="110" spans="3:21" ht="12.75"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</row>
    <row r="111" spans="3:21" ht="12.75"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</row>
    <row r="112" spans="3:21" ht="12.75"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</row>
    <row r="113" spans="3:21" ht="12.75"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</row>
    <row r="114" spans="3:21" ht="12.75"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</row>
  </sheetData>
  <mergeCells count="19">
    <mergeCell ref="D41:F41"/>
    <mergeCell ref="D28:F28"/>
    <mergeCell ref="D33:F33"/>
    <mergeCell ref="D34:F34"/>
    <mergeCell ref="D35:F35"/>
    <mergeCell ref="D36:F36"/>
    <mergeCell ref="D37:F37"/>
    <mergeCell ref="D38:F38"/>
    <mergeCell ref="D39:F39"/>
    <mergeCell ref="D40:F40"/>
    <mergeCell ref="A8:A9"/>
    <mergeCell ref="D8:F8"/>
    <mergeCell ref="D9:F9"/>
    <mergeCell ref="D27:F27"/>
    <mergeCell ref="A27:A28"/>
    <mergeCell ref="D29:F29"/>
    <mergeCell ref="D30:F30"/>
    <mergeCell ref="D31:F31"/>
    <mergeCell ref="D32:F32"/>
  </mergeCells>
  <printOptions/>
  <pageMargins left="0.5" right="0.5" top="0.5" bottom="0.5" header="0.5" footer="0.5"/>
  <pageSetup fitToHeight="1" fitToWidth="1" horizontalDpi="600" verticalDpi="600" orientation="landscape" scale="98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CF114"/>
  <sheetViews>
    <sheetView workbookViewId="0" topLeftCell="D1">
      <selection activeCell="S28" sqref="S28"/>
    </sheetView>
  </sheetViews>
  <sheetFormatPr defaultColWidth="9.140625" defaultRowHeight="12.75"/>
  <cols>
    <col min="1" max="2" width="6.8515625" style="0" customWidth="1"/>
    <col min="3" max="3" width="7.57421875" style="0" customWidth="1"/>
    <col min="4" max="4" width="3.7109375" style="0" customWidth="1"/>
    <col min="5" max="5" width="2.421875" style="0" customWidth="1"/>
    <col min="6" max="6" width="3.7109375" style="0" customWidth="1"/>
    <col min="7" max="7" width="15.421875" style="0" customWidth="1"/>
    <col min="8" max="8" width="6.00390625" style="0" hidden="1" customWidth="1"/>
    <col min="9" max="9" width="7.57421875" style="0" bestFit="1" customWidth="1"/>
    <col min="10" max="10" width="8.8515625" style="0" bestFit="1" customWidth="1"/>
    <col min="11" max="11" width="8.7109375" style="0" bestFit="1" customWidth="1"/>
    <col min="12" max="12" width="9.28125" style="0" bestFit="1" customWidth="1"/>
    <col min="13" max="13" width="7.140625" style="0" customWidth="1"/>
    <col min="14" max="14" width="6.00390625" style="0" bestFit="1" customWidth="1"/>
    <col min="15" max="15" width="6.28125" style="0" bestFit="1" customWidth="1"/>
    <col min="16" max="16" width="7.140625" style="0" bestFit="1" customWidth="1"/>
    <col min="17" max="17" width="7.57421875" style="0" bestFit="1" customWidth="1"/>
    <col min="18" max="18" width="6.00390625" style="0" bestFit="1" customWidth="1"/>
    <col min="19" max="19" width="5.28125" style="0" bestFit="1" customWidth="1"/>
    <col min="20" max="20" width="6.00390625" style="0" bestFit="1" customWidth="1"/>
  </cols>
  <sheetData>
    <row r="1" spans="1:84" ht="12.75">
      <c r="A1" s="15" t="s">
        <v>0</v>
      </c>
      <c r="B1" s="15"/>
      <c r="C1" s="1" t="s">
        <v>59</v>
      </c>
      <c r="D1" s="1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</row>
    <row r="2" spans="1:84" ht="12.75">
      <c r="A2" s="15" t="s">
        <v>24</v>
      </c>
      <c r="B2" s="15"/>
      <c r="C2" s="1"/>
      <c r="D2" s="16"/>
      <c r="E2" s="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</row>
    <row r="3" spans="1:84" ht="12.75">
      <c r="A3" s="15" t="s">
        <v>1</v>
      </c>
      <c r="B3" s="15"/>
      <c r="C3" s="1"/>
      <c r="D3" s="1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</row>
    <row r="4" spans="1:84" ht="12.75">
      <c r="A4" s="15" t="s">
        <v>2</v>
      </c>
      <c r="B4" s="15"/>
      <c r="C4" s="1"/>
      <c r="D4" s="16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</row>
    <row r="5" spans="1:84" ht="12.75">
      <c r="A5" s="15"/>
      <c r="B5" s="1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</row>
    <row r="6" spans="1:84" ht="12.75">
      <c r="A6" s="15" t="s">
        <v>3</v>
      </c>
      <c r="B6" s="15"/>
      <c r="C6" s="1"/>
      <c r="D6" s="1" t="s">
        <v>63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</row>
    <row r="7" spans="1:84" ht="12.75">
      <c r="A7" s="7"/>
      <c r="B7" s="7"/>
      <c r="C7" s="7"/>
      <c r="D7" s="18"/>
      <c r="E7" s="18"/>
      <c r="F7" s="18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</row>
    <row r="8" spans="1:84" ht="13.5">
      <c r="A8" s="78" t="s">
        <v>4</v>
      </c>
      <c r="B8" s="19" t="s">
        <v>28</v>
      </c>
      <c r="C8" s="20" t="s">
        <v>5</v>
      </c>
      <c r="D8" s="80" t="s">
        <v>10</v>
      </c>
      <c r="E8" s="80"/>
      <c r="F8" s="80"/>
      <c r="G8" s="20" t="s">
        <v>37</v>
      </c>
      <c r="H8" s="21"/>
      <c r="I8" s="21" t="s">
        <v>38</v>
      </c>
      <c r="J8" s="22" t="s">
        <v>11</v>
      </c>
      <c r="K8" s="23" t="s">
        <v>7</v>
      </c>
      <c r="L8" s="24" t="s">
        <v>9</v>
      </c>
      <c r="M8" s="21" t="s">
        <v>14</v>
      </c>
      <c r="N8" s="25" t="s">
        <v>39</v>
      </c>
      <c r="O8" s="25" t="s">
        <v>40</v>
      </c>
      <c r="P8" s="20" t="s">
        <v>41</v>
      </c>
      <c r="Q8" s="20" t="s">
        <v>42</v>
      </c>
      <c r="R8" s="21" t="s">
        <v>43</v>
      </c>
      <c r="S8" s="20" t="s">
        <v>18</v>
      </c>
      <c r="T8" s="20" t="s">
        <v>44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</row>
    <row r="9" spans="1:84" ht="15" thickBot="1">
      <c r="A9" s="79"/>
      <c r="B9" s="26" t="s">
        <v>29</v>
      </c>
      <c r="C9" s="27" t="s">
        <v>17</v>
      </c>
      <c r="D9" s="76" t="s">
        <v>8</v>
      </c>
      <c r="E9" s="76"/>
      <c r="F9" s="76"/>
      <c r="G9" s="27" t="s">
        <v>45</v>
      </c>
      <c r="H9" s="28"/>
      <c r="I9" s="29" t="s">
        <v>19</v>
      </c>
      <c r="J9" s="30" t="s">
        <v>46</v>
      </c>
      <c r="K9" s="31" t="s">
        <v>12</v>
      </c>
      <c r="L9" s="32" t="s">
        <v>46</v>
      </c>
      <c r="M9" s="28" t="s">
        <v>15</v>
      </c>
      <c r="N9" s="33" t="s">
        <v>16</v>
      </c>
      <c r="O9" s="33" t="s">
        <v>16</v>
      </c>
      <c r="P9" s="27" t="s">
        <v>16</v>
      </c>
      <c r="Q9" s="27" t="s">
        <v>16</v>
      </c>
      <c r="R9" s="28" t="s">
        <v>16</v>
      </c>
      <c r="S9" s="27" t="s">
        <v>6</v>
      </c>
      <c r="T9" s="27" t="s">
        <v>16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</row>
    <row r="10" spans="1:84" ht="13.5" thickTop="1">
      <c r="A10" s="59" t="s">
        <v>13</v>
      </c>
      <c r="B10" s="59" t="s">
        <v>13</v>
      </c>
      <c r="C10" s="59">
        <v>0</v>
      </c>
      <c r="D10" s="59">
        <v>0</v>
      </c>
      <c r="E10" s="59"/>
      <c r="F10" s="59">
        <v>0</v>
      </c>
      <c r="G10" s="59">
        <v>0</v>
      </c>
      <c r="H10" s="59"/>
      <c r="I10" s="59">
        <v>0</v>
      </c>
      <c r="J10" s="59">
        <v>0</v>
      </c>
      <c r="K10" s="60">
        <f aca="true" t="shared" si="0" ref="K10:K22">IF(G10*I10&gt;=400,IF(B10="Roof",0,IF(0.25+15/SQRT(G10*I10)&lt;0.4,0.4,0.25+15/SQRT(G10*I10))),0)</f>
        <v>0</v>
      </c>
      <c r="L10" s="61">
        <f aca="true" t="shared" si="1" ref="L10:L22">IF(K10&gt;0,J10*K10,J10)</f>
        <v>0</v>
      </c>
      <c r="M10" s="59">
        <v>0</v>
      </c>
      <c r="N10" s="59">
        <f aca="true" t="shared" si="2" ref="N10:N22">0.15*M10/12*G10</f>
        <v>0</v>
      </c>
      <c r="O10" s="59"/>
      <c r="P10" s="59"/>
      <c r="Q10" s="59">
        <v>0</v>
      </c>
      <c r="R10" s="59">
        <f aca="true" t="shared" si="3" ref="R10:R22">0.15*D10*F10/144*C10</f>
        <v>0</v>
      </c>
      <c r="S10" s="59">
        <v>0</v>
      </c>
      <c r="T10" s="59">
        <f aca="true" t="shared" si="4" ref="T10:T22">S10*G10/1000</f>
        <v>0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</row>
    <row r="11" spans="1:84" ht="12.75">
      <c r="A11" s="62" t="s">
        <v>35</v>
      </c>
      <c r="B11" s="62" t="s">
        <v>36</v>
      </c>
      <c r="C11" s="62">
        <v>0</v>
      </c>
      <c r="D11" s="62">
        <v>0</v>
      </c>
      <c r="E11" s="62"/>
      <c r="F11" s="62">
        <v>0</v>
      </c>
      <c r="G11" s="62">
        <v>0</v>
      </c>
      <c r="H11" s="62"/>
      <c r="I11" s="62">
        <v>0</v>
      </c>
      <c r="J11" s="62">
        <v>0</v>
      </c>
      <c r="K11" s="63">
        <f t="shared" si="0"/>
        <v>0</v>
      </c>
      <c r="L11" s="64">
        <f t="shared" si="1"/>
        <v>0</v>
      </c>
      <c r="M11" s="62">
        <v>0</v>
      </c>
      <c r="N11" s="62">
        <f t="shared" si="2"/>
        <v>0</v>
      </c>
      <c r="O11" s="62"/>
      <c r="P11" s="62"/>
      <c r="Q11" s="62">
        <v>0</v>
      </c>
      <c r="R11" s="62">
        <f t="shared" si="3"/>
        <v>0</v>
      </c>
      <c r="S11" s="62">
        <v>0</v>
      </c>
      <c r="T11" s="62">
        <f t="shared" si="4"/>
        <v>0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</row>
    <row r="12" spans="1:84" ht="12.75">
      <c r="A12" s="6">
        <v>8</v>
      </c>
      <c r="B12" s="6" t="s">
        <v>36</v>
      </c>
      <c r="C12" s="6">
        <v>14.66</v>
      </c>
      <c r="D12" s="6">
        <v>14</v>
      </c>
      <c r="E12" s="6"/>
      <c r="F12" s="6">
        <v>24</v>
      </c>
      <c r="G12" s="6">
        <v>660</v>
      </c>
      <c r="H12" s="6"/>
      <c r="I12" s="6">
        <v>3</v>
      </c>
      <c r="J12" s="6">
        <v>80</v>
      </c>
      <c r="K12" s="9">
        <f t="shared" si="0"/>
        <v>0.587099931231621</v>
      </c>
      <c r="L12" s="10">
        <f t="shared" si="1"/>
        <v>46.96799449852968</v>
      </c>
      <c r="M12" s="6">
        <v>7</v>
      </c>
      <c r="N12" s="6">
        <f t="shared" si="2"/>
        <v>57.75000000000001</v>
      </c>
      <c r="O12" s="6"/>
      <c r="P12" s="6"/>
      <c r="Q12" s="6">
        <v>8</v>
      </c>
      <c r="R12" s="6">
        <f t="shared" si="3"/>
        <v>5.131</v>
      </c>
      <c r="S12" s="6">
        <v>20</v>
      </c>
      <c r="T12" s="6">
        <f t="shared" si="4"/>
        <v>13.2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</row>
    <row r="13" spans="1:84" ht="12.75">
      <c r="A13" s="6">
        <v>7</v>
      </c>
      <c r="B13" s="6" t="s">
        <v>36</v>
      </c>
      <c r="C13" s="6">
        <v>14</v>
      </c>
      <c r="D13" s="6">
        <v>14</v>
      </c>
      <c r="E13" s="6"/>
      <c r="F13" s="6">
        <v>24</v>
      </c>
      <c r="G13" s="6">
        <v>660</v>
      </c>
      <c r="H13" s="6"/>
      <c r="I13" s="6">
        <v>3</v>
      </c>
      <c r="J13" s="6">
        <v>80</v>
      </c>
      <c r="K13" s="9">
        <f t="shared" si="0"/>
        <v>0.587099931231621</v>
      </c>
      <c r="L13" s="10">
        <f t="shared" si="1"/>
        <v>46.96799449852968</v>
      </c>
      <c r="M13" s="6">
        <v>7</v>
      </c>
      <c r="N13" s="6">
        <f t="shared" si="2"/>
        <v>57.75000000000001</v>
      </c>
      <c r="O13" s="6"/>
      <c r="P13" s="6"/>
      <c r="Q13" s="6">
        <v>8</v>
      </c>
      <c r="R13" s="6">
        <f t="shared" si="3"/>
        <v>4.9</v>
      </c>
      <c r="S13" s="6">
        <v>20</v>
      </c>
      <c r="T13" s="6">
        <f t="shared" si="4"/>
        <v>13.2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</row>
    <row r="14" spans="1:84" ht="12.75">
      <c r="A14" s="6">
        <v>6</v>
      </c>
      <c r="B14" s="6" t="s">
        <v>36</v>
      </c>
      <c r="C14" s="6">
        <v>14</v>
      </c>
      <c r="D14" s="6">
        <v>14</v>
      </c>
      <c r="E14" s="6"/>
      <c r="F14" s="6">
        <v>24</v>
      </c>
      <c r="G14" s="6">
        <v>660</v>
      </c>
      <c r="H14" s="6"/>
      <c r="I14" s="6">
        <v>3</v>
      </c>
      <c r="J14" s="6">
        <v>40</v>
      </c>
      <c r="K14" s="9">
        <f t="shared" si="0"/>
        <v>0.587099931231621</v>
      </c>
      <c r="L14" s="10">
        <f t="shared" si="1"/>
        <v>23.48399724926484</v>
      </c>
      <c r="M14" s="6">
        <v>7</v>
      </c>
      <c r="N14" s="6">
        <f t="shared" si="2"/>
        <v>57.75000000000001</v>
      </c>
      <c r="O14" s="6"/>
      <c r="P14" s="6"/>
      <c r="Q14" s="6">
        <v>8</v>
      </c>
      <c r="R14" s="6">
        <f t="shared" si="3"/>
        <v>4.9</v>
      </c>
      <c r="S14" s="6">
        <v>20</v>
      </c>
      <c r="T14" s="6">
        <f t="shared" si="4"/>
        <v>13.2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</row>
    <row r="15" spans="1:84" ht="12.75">
      <c r="A15" s="6">
        <v>5</v>
      </c>
      <c r="B15" s="6" t="s">
        <v>36</v>
      </c>
      <c r="C15" s="6">
        <v>14</v>
      </c>
      <c r="D15" s="6">
        <v>14</v>
      </c>
      <c r="E15" s="6"/>
      <c r="F15" s="6">
        <v>24</v>
      </c>
      <c r="G15" s="6">
        <v>660</v>
      </c>
      <c r="H15" s="6"/>
      <c r="I15" s="6">
        <v>3</v>
      </c>
      <c r="J15" s="6">
        <v>40</v>
      </c>
      <c r="K15" s="9">
        <f t="shared" si="0"/>
        <v>0.587099931231621</v>
      </c>
      <c r="L15" s="10">
        <f t="shared" si="1"/>
        <v>23.48399724926484</v>
      </c>
      <c r="M15" s="6">
        <v>7</v>
      </c>
      <c r="N15" s="6">
        <f t="shared" si="2"/>
        <v>57.75000000000001</v>
      </c>
      <c r="O15" s="6"/>
      <c r="P15" s="6"/>
      <c r="Q15" s="6">
        <v>8</v>
      </c>
      <c r="R15" s="6">
        <f t="shared" si="3"/>
        <v>4.9</v>
      </c>
      <c r="S15" s="6">
        <v>20</v>
      </c>
      <c r="T15" s="6">
        <f t="shared" si="4"/>
        <v>13.2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</row>
    <row r="16" spans="1:84" ht="12.75">
      <c r="A16" s="6">
        <v>4</v>
      </c>
      <c r="B16" s="6" t="s">
        <v>36</v>
      </c>
      <c r="C16" s="6">
        <v>14</v>
      </c>
      <c r="D16" s="6">
        <v>14</v>
      </c>
      <c r="E16" s="6"/>
      <c r="F16" s="6">
        <v>24</v>
      </c>
      <c r="G16" s="6">
        <v>660</v>
      </c>
      <c r="H16" s="6"/>
      <c r="I16" s="6">
        <v>3</v>
      </c>
      <c r="J16" s="6">
        <v>40</v>
      </c>
      <c r="K16" s="9">
        <f t="shared" si="0"/>
        <v>0.587099931231621</v>
      </c>
      <c r="L16" s="10">
        <f t="shared" si="1"/>
        <v>23.48399724926484</v>
      </c>
      <c r="M16" s="6">
        <v>7</v>
      </c>
      <c r="N16" s="6">
        <f t="shared" si="2"/>
        <v>57.75000000000001</v>
      </c>
      <c r="O16" s="6"/>
      <c r="P16" s="6"/>
      <c r="Q16" s="6">
        <v>8</v>
      </c>
      <c r="R16" s="6">
        <f t="shared" si="3"/>
        <v>4.9</v>
      </c>
      <c r="S16" s="6">
        <v>20</v>
      </c>
      <c r="T16" s="6">
        <f t="shared" si="4"/>
        <v>13.2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</row>
    <row r="17" spans="1:84" ht="12.75">
      <c r="A17" s="6">
        <v>3</v>
      </c>
      <c r="B17" s="6" t="s">
        <v>36</v>
      </c>
      <c r="C17" s="6">
        <v>14</v>
      </c>
      <c r="D17" s="6">
        <v>14</v>
      </c>
      <c r="E17" s="6"/>
      <c r="F17" s="6">
        <v>24</v>
      </c>
      <c r="G17" s="6">
        <v>660</v>
      </c>
      <c r="H17" s="6"/>
      <c r="I17" s="6">
        <v>3</v>
      </c>
      <c r="J17" s="6">
        <v>40</v>
      </c>
      <c r="K17" s="9">
        <f t="shared" si="0"/>
        <v>0.587099931231621</v>
      </c>
      <c r="L17" s="10">
        <f t="shared" si="1"/>
        <v>23.48399724926484</v>
      </c>
      <c r="M17" s="6">
        <v>8</v>
      </c>
      <c r="N17" s="6">
        <f t="shared" si="2"/>
        <v>66</v>
      </c>
      <c r="O17" s="6"/>
      <c r="P17" s="6"/>
      <c r="Q17" s="6">
        <v>8</v>
      </c>
      <c r="R17" s="6">
        <f t="shared" si="3"/>
        <v>4.9</v>
      </c>
      <c r="S17" s="6">
        <v>20</v>
      </c>
      <c r="T17" s="6">
        <f t="shared" si="4"/>
        <v>13.2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</row>
    <row r="18" spans="1:84" ht="12.75">
      <c r="A18" s="6">
        <v>2</v>
      </c>
      <c r="B18" s="6" t="s">
        <v>36</v>
      </c>
      <c r="C18" s="6">
        <v>14</v>
      </c>
      <c r="D18" s="6">
        <v>14</v>
      </c>
      <c r="E18" s="6"/>
      <c r="F18" s="6">
        <v>24</v>
      </c>
      <c r="G18" s="6">
        <v>660</v>
      </c>
      <c r="H18" s="6"/>
      <c r="I18" s="6">
        <v>3</v>
      </c>
      <c r="J18" s="6">
        <v>80</v>
      </c>
      <c r="K18" s="9">
        <f t="shared" si="0"/>
        <v>0.587099931231621</v>
      </c>
      <c r="L18" s="10">
        <f t="shared" si="1"/>
        <v>46.96799449852968</v>
      </c>
      <c r="M18" s="6">
        <v>8</v>
      </c>
      <c r="N18" s="6">
        <f t="shared" si="2"/>
        <v>66</v>
      </c>
      <c r="O18" s="6"/>
      <c r="P18" s="6"/>
      <c r="Q18" s="6">
        <v>8</v>
      </c>
      <c r="R18" s="6">
        <f t="shared" si="3"/>
        <v>4.9</v>
      </c>
      <c r="S18" s="6">
        <v>20</v>
      </c>
      <c r="T18" s="6">
        <f t="shared" si="4"/>
        <v>13.2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</row>
    <row r="19" spans="1:84" ht="12.75">
      <c r="A19" s="6">
        <v>1</v>
      </c>
      <c r="B19" s="6" t="s">
        <v>36</v>
      </c>
      <c r="C19" s="6">
        <v>20</v>
      </c>
      <c r="D19" s="6">
        <v>14</v>
      </c>
      <c r="E19" s="6"/>
      <c r="F19" s="6">
        <v>24</v>
      </c>
      <c r="G19" s="6">
        <v>125</v>
      </c>
      <c r="H19" s="6"/>
      <c r="I19" s="6">
        <v>3</v>
      </c>
      <c r="J19" s="6">
        <v>100</v>
      </c>
      <c r="K19" s="9">
        <f t="shared" si="0"/>
        <v>0</v>
      </c>
      <c r="L19" s="10">
        <f t="shared" si="1"/>
        <v>100</v>
      </c>
      <c r="M19" s="6">
        <v>8</v>
      </c>
      <c r="N19" s="6">
        <f t="shared" si="2"/>
        <v>12.499999999999998</v>
      </c>
      <c r="O19" s="6"/>
      <c r="P19" s="6"/>
      <c r="Q19" s="6">
        <v>8</v>
      </c>
      <c r="R19" s="6">
        <f t="shared" si="3"/>
        <v>7.000000000000001</v>
      </c>
      <c r="S19" s="6">
        <v>20</v>
      </c>
      <c r="T19" s="6">
        <f t="shared" si="4"/>
        <v>2.5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</row>
    <row r="20" spans="1:84" ht="12.75">
      <c r="A20" s="62" t="s">
        <v>56</v>
      </c>
      <c r="B20" s="62" t="s">
        <v>36</v>
      </c>
      <c r="C20" s="62">
        <v>0</v>
      </c>
      <c r="D20" s="62">
        <v>0</v>
      </c>
      <c r="E20" s="62"/>
      <c r="F20" s="62">
        <v>0</v>
      </c>
      <c r="G20" s="62">
        <v>0</v>
      </c>
      <c r="H20" s="62"/>
      <c r="I20" s="62">
        <v>0</v>
      </c>
      <c r="J20" s="62">
        <v>0</v>
      </c>
      <c r="K20" s="63">
        <f t="shared" si="0"/>
        <v>0</v>
      </c>
      <c r="L20" s="64">
        <f t="shared" si="1"/>
        <v>0</v>
      </c>
      <c r="M20" s="62">
        <v>0</v>
      </c>
      <c r="N20" s="62">
        <f t="shared" si="2"/>
        <v>0</v>
      </c>
      <c r="O20" s="62"/>
      <c r="P20" s="62"/>
      <c r="Q20" s="62">
        <v>0</v>
      </c>
      <c r="R20" s="62">
        <f t="shared" si="3"/>
        <v>0</v>
      </c>
      <c r="S20" s="62">
        <v>0</v>
      </c>
      <c r="T20" s="62">
        <f t="shared" si="4"/>
        <v>0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</row>
    <row r="21" spans="1:84" ht="12.75">
      <c r="A21" s="8" t="s">
        <v>57</v>
      </c>
      <c r="B21" s="8" t="s">
        <v>36</v>
      </c>
      <c r="C21" s="8">
        <v>10.5</v>
      </c>
      <c r="D21" s="8">
        <v>14</v>
      </c>
      <c r="E21" s="8"/>
      <c r="F21" s="8">
        <v>24</v>
      </c>
      <c r="G21" s="8">
        <v>80</v>
      </c>
      <c r="H21" s="8"/>
      <c r="I21" s="8">
        <v>3</v>
      </c>
      <c r="J21" s="8">
        <v>100</v>
      </c>
      <c r="K21" s="55">
        <f t="shared" si="0"/>
        <v>0</v>
      </c>
      <c r="L21" s="56">
        <f t="shared" si="1"/>
        <v>100</v>
      </c>
      <c r="M21" s="8">
        <v>5</v>
      </c>
      <c r="N21" s="8">
        <f t="shared" si="2"/>
        <v>5</v>
      </c>
      <c r="O21" s="8"/>
      <c r="P21" s="8"/>
      <c r="Q21" s="8">
        <v>0</v>
      </c>
      <c r="R21" s="8">
        <f t="shared" si="3"/>
        <v>3.6750000000000003</v>
      </c>
      <c r="S21" s="8">
        <v>20</v>
      </c>
      <c r="T21" s="8">
        <f t="shared" si="4"/>
        <v>1.6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</row>
    <row r="22" spans="1:84" ht="12.75">
      <c r="A22" s="8" t="s">
        <v>58</v>
      </c>
      <c r="B22" s="8" t="s">
        <v>36</v>
      </c>
      <c r="C22" s="8">
        <v>10</v>
      </c>
      <c r="D22" s="8">
        <v>14</v>
      </c>
      <c r="E22" s="8"/>
      <c r="F22" s="8">
        <v>24</v>
      </c>
      <c r="G22" s="8">
        <v>80</v>
      </c>
      <c r="H22" s="8"/>
      <c r="I22" s="8">
        <v>3</v>
      </c>
      <c r="J22" s="8">
        <v>40</v>
      </c>
      <c r="K22" s="55">
        <f t="shared" si="0"/>
        <v>0</v>
      </c>
      <c r="L22" s="56">
        <f t="shared" si="1"/>
        <v>40</v>
      </c>
      <c r="M22" s="8">
        <v>5</v>
      </c>
      <c r="N22" s="8">
        <f t="shared" si="2"/>
        <v>5</v>
      </c>
      <c r="O22" s="8"/>
      <c r="P22" s="8"/>
      <c r="Q22" s="8">
        <v>0</v>
      </c>
      <c r="R22" s="8">
        <f t="shared" si="3"/>
        <v>3.5000000000000004</v>
      </c>
      <c r="S22" s="8">
        <v>20</v>
      </c>
      <c r="T22" s="8">
        <f t="shared" si="4"/>
        <v>1.6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</row>
    <row r="23" spans="1:84" ht="12.7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</row>
    <row r="24" spans="21:84" ht="12.75"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</row>
    <row r="25" spans="21:84" ht="12.75"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</row>
    <row r="26" spans="21:84" ht="12.75"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</row>
    <row r="27" spans="1:84" ht="13.5">
      <c r="A27" s="84" t="s">
        <v>4</v>
      </c>
      <c r="B27" s="21" t="s">
        <v>47</v>
      </c>
      <c r="C27" s="35" t="s">
        <v>48</v>
      </c>
      <c r="D27" s="81" t="s">
        <v>49</v>
      </c>
      <c r="E27" s="82"/>
      <c r="F27" s="83"/>
      <c r="G27" s="38" t="s">
        <v>50</v>
      </c>
      <c r="H27" s="36"/>
      <c r="I27" s="37" t="s">
        <v>51</v>
      </c>
      <c r="J27" s="39" t="s">
        <v>52</v>
      </c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</row>
    <row r="28" spans="1:84" ht="13.5" thickBot="1">
      <c r="A28" s="85"/>
      <c r="B28" s="28" t="s">
        <v>16</v>
      </c>
      <c r="C28" s="41" t="s">
        <v>16</v>
      </c>
      <c r="D28" s="75" t="s">
        <v>16</v>
      </c>
      <c r="E28" s="76"/>
      <c r="F28" s="77"/>
      <c r="G28" s="43" t="s">
        <v>16</v>
      </c>
      <c r="H28" s="28"/>
      <c r="I28" s="42" t="s">
        <v>16</v>
      </c>
      <c r="J28" s="27" t="s">
        <v>16</v>
      </c>
      <c r="K28" s="58"/>
      <c r="L28" s="45" t="s">
        <v>53</v>
      </c>
      <c r="M28" s="2"/>
      <c r="N28" s="2"/>
      <c r="O28" s="2"/>
      <c r="P28" s="2"/>
      <c r="Q28" s="58"/>
      <c r="R28" s="2"/>
      <c r="S28" s="2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</row>
    <row r="29" spans="1:84" ht="13.5" thickTop="1">
      <c r="A29" s="5" t="s">
        <v>13</v>
      </c>
      <c r="B29" s="51">
        <f aca="true" t="shared" si="5" ref="B29:B41">L10*G10/1000</f>
        <v>0</v>
      </c>
      <c r="C29" s="52">
        <f aca="true" t="shared" si="6" ref="C29:C41">(N10+O10+P10+Q10+R10+T10)</f>
        <v>0</v>
      </c>
      <c r="D29" s="86">
        <f>B29</f>
        <v>0</v>
      </c>
      <c r="E29" s="87"/>
      <c r="F29" s="87"/>
      <c r="G29" s="52">
        <f>C29</f>
        <v>0</v>
      </c>
      <c r="H29" s="54"/>
      <c r="I29" s="53">
        <f aca="true" t="shared" si="7" ref="I29:I41">D29+G29</f>
        <v>0</v>
      </c>
      <c r="J29" s="51">
        <f aca="true" t="shared" si="8" ref="J29:J41">1.2*G29+1.6*D29</f>
        <v>0</v>
      </c>
      <c r="K29" s="58"/>
      <c r="L29" s="45" t="s">
        <v>21</v>
      </c>
      <c r="M29" s="3"/>
      <c r="N29" s="3"/>
      <c r="O29" s="3"/>
      <c r="P29" s="45">
        <v>4</v>
      </c>
      <c r="Q29" s="58"/>
      <c r="R29" s="3"/>
      <c r="S29" s="3"/>
      <c r="T29" s="4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</row>
    <row r="30" spans="1:84" ht="12.75">
      <c r="A30" s="6" t="s">
        <v>35</v>
      </c>
      <c r="B30" s="9">
        <f t="shared" si="5"/>
        <v>0</v>
      </c>
      <c r="C30" s="11">
        <f t="shared" si="6"/>
        <v>0</v>
      </c>
      <c r="D30" s="72">
        <f aca="true" t="shared" si="9" ref="D30:D41">D29+B30</f>
        <v>0</v>
      </c>
      <c r="E30" s="73"/>
      <c r="F30" s="74"/>
      <c r="G30" s="11">
        <f aca="true" t="shared" si="10" ref="G30:G41">G29+C30</f>
        <v>0</v>
      </c>
      <c r="H30" s="13"/>
      <c r="I30" s="12">
        <f t="shared" si="7"/>
        <v>0</v>
      </c>
      <c r="J30" s="9">
        <f t="shared" si="8"/>
        <v>0</v>
      </c>
      <c r="K30" s="58"/>
      <c r="L30" s="45" t="s">
        <v>22</v>
      </c>
      <c r="M30" s="3"/>
      <c r="N30" s="3"/>
      <c r="O30" s="3"/>
      <c r="P30" s="45">
        <v>4</v>
      </c>
      <c r="Q30" s="58"/>
      <c r="R30" s="45"/>
      <c r="S30" s="3"/>
      <c r="T30" s="4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</row>
    <row r="31" spans="1:84" ht="12.75">
      <c r="A31" s="6">
        <v>9</v>
      </c>
      <c r="B31" s="9">
        <f t="shared" si="5"/>
        <v>30.998876369029585</v>
      </c>
      <c r="C31" s="11">
        <f t="shared" si="6"/>
        <v>84.081</v>
      </c>
      <c r="D31" s="72">
        <f t="shared" si="9"/>
        <v>30.998876369029585</v>
      </c>
      <c r="E31" s="73"/>
      <c r="F31" s="74"/>
      <c r="G31" s="11">
        <f t="shared" si="10"/>
        <v>84.081</v>
      </c>
      <c r="H31" s="13"/>
      <c r="I31" s="12">
        <f t="shared" si="7"/>
        <v>115.07987636902959</v>
      </c>
      <c r="J31" s="9">
        <f t="shared" si="8"/>
        <v>150.49540219044735</v>
      </c>
      <c r="K31" s="58"/>
      <c r="L31" s="45" t="s">
        <v>23</v>
      </c>
      <c r="M31" s="3"/>
      <c r="N31" s="3"/>
      <c r="O31" s="3"/>
      <c r="P31" s="45">
        <v>3</v>
      </c>
      <c r="Q31" s="58"/>
      <c r="R31" s="45"/>
      <c r="S31" s="3"/>
      <c r="T31" s="4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</row>
    <row r="32" spans="1:84" ht="12.75">
      <c r="A32" s="6">
        <f aca="true" t="shared" si="11" ref="A32:A40">A13</f>
        <v>7</v>
      </c>
      <c r="B32" s="9">
        <f t="shared" si="5"/>
        <v>30.998876369029585</v>
      </c>
      <c r="C32" s="11">
        <f t="shared" si="6"/>
        <v>83.85000000000001</v>
      </c>
      <c r="D32" s="72">
        <f t="shared" si="9"/>
        <v>61.99775273805917</v>
      </c>
      <c r="E32" s="73"/>
      <c r="F32" s="74"/>
      <c r="G32" s="11">
        <f t="shared" si="10"/>
        <v>167.931</v>
      </c>
      <c r="H32" s="13"/>
      <c r="I32" s="12">
        <f t="shared" si="7"/>
        <v>229.9287527380592</v>
      </c>
      <c r="J32" s="9">
        <f t="shared" si="8"/>
        <v>300.7136043808947</v>
      </c>
      <c r="K32" s="58"/>
      <c r="L32" s="45" t="s">
        <v>20</v>
      </c>
      <c r="M32" s="3"/>
      <c r="N32" s="3"/>
      <c r="O32" s="3"/>
      <c r="P32" s="45">
        <v>2</v>
      </c>
      <c r="Q32" s="58"/>
      <c r="R32" s="45"/>
      <c r="S32" s="3"/>
      <c r="T32" s="4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</row>
    <row r="33" spans="1:84" ht="12.75">
      <c r="A33" s="6">
        <f t="shared" si="11"/>
        <v>6</v>
      </c>
      <c r="B33" s="9">
        <f t="shared" si="5"/>
        <v>15.499438184514792</v>
      </c>
      <c r="C33" s="11">
        <f t="shared" si="6"/>
        <v>83.85000000000001</v>
      </c>
      <c r="D33" s="72">
        <f t="shared" si="9"/>
        <v>77.49719092257396</v>
      </c>
      <c r="E33" s="73"/>
      <c r="F33" s="74"/>
      <c r="G33" s="11">
        <f t="shared" si="10"/>
        <v>251.781</v>
      </c>
      <c r="H33" s="13"/>
      <c r="I33" s="12">
        <f t="shared" si="7"/>
        <v>329.27819092257397</v>
      </c>
      <c r="J33" s="9">
        <f t="shared" si="8"/>
        <v>426.13270547611836</v>
      </c>
      <c r="K33" s="58"/>
      <c r="L33" s="45"/>
      <c r="M33" s="3"/>
      <c r="N33" s="3"/>
      <c r="O33" s="3"/>
      <c r="P33" s="3"/>
      <c r="Q33" s="58"/>
      <c r="R33" s="45"/>
      <c r="S33" s="3"/>
      <c r="T33" s="4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</row>
    <row r="34" spans="1:84" ht="12.75">
      <c r="A34" s="6">
        <f t="shared" si="11"/>
        <v>5</v>
      </c>
      <c r="B34" s="9">
        <f t="shared" si="5"/>
        <v>15.499438184514792</v>
      </c>
      <c r="C34" s="11">
        <f t="shared" si="6"/>
        <v>83.85000000000001</v>
      </c>
      <c r="D34" s="72">
        <f t="shared" si="9"/>
        <v>92.99662910708875</v>
      </c>
      <c r="E34" s="73"/>
      <c r="F34" s="74"/>
      <c r="G34" s="11">
        <f t="shared" si="10"/>
        <v>335.63100000000003</v>
      </c>
      <c r="H34" s="13"/>
      <c r="I34" s="12">
        <f t="shared" si="7"/>
        <v>428.62762910708875</v>
      </c>
      <c r="J34" s="9">
        <f t="shared" si="8"/>
        <v>551.551806571342</v>
      </c>
      <c r="K34" s="58"/>
      <c r="L34" s="45" t="s">
        <v>30</v>
      </c>
      <c r="M34" s="3"/>
      <c r="N34" s="3"/>
      <c r="O34" s="3"/>
      <c r="P34" s="3"/>
      <c r="Q34" s="58"/>
      <c r="R34" s="45"/>
      <c r="S34" s="3"/>
      <c r="T34" s="4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</row>
    <row r="35" spans="1:84" ht="12.75">
      <c r="A35" s="6">
        <f t="shared" si="11"/>
        <v>4</v>
      </c>
      <c r="B35" s="9">
        <f t="shared" si="5"/>
        <v>15.499438184514792</v>
      </c>
      <c r="C35" s="11">
        <f t="shared" si="6"/>
        <v>83.85000000000001</v>
      </c>
      <c r="D35" s="72">
        <f t="shared" si="9"/>
        <v>108.49606729160354</v>
      </c>
      <c r="E35" s="73"/>
      <c r="F35" s="74"/>
      <c r="G35" s="11">
        <f t="shared" si="10"/>
        <v>419.48100000000005</v>
      </c>
      <c r="H35" s="13"/>
      <c r="I35" s="12">
        <f t="shared" si="7"/>
        <v>527.9770672916036</v>
      </c>
      <c r="J35" s="9">
        <f t="shared" si="8"/>
        <v>676.9709076665657</v>
      </c>
      <c r="K35" s="58"/>
      <c r="L35" s="45" t="s">
        <v>54</v>
      </c>
      <c r="M35" s="3"/>
      <c r="N35" s="3"/>
      <c r="O35" s="3"/>
      <c r="P35" s="3"/>
      <c r="Q35" s="58"/>
      <c r="R35" s="3"/>
      <c r="S35" s="3"/>
      <c r="T35" s="4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</row>
    <row r="36" spans="1:84" ht="12.75">
      <c r="A36" s="6">
        <f t="shared" si="11"/>
        <v>3</v>
      </c>
      <c r="B36" s="9">
        <f t="shared" si="5"/>
        <v>15.499438184514792</v>
      </c>
      <c r="C36" s="11">
        <f t="shared" si="6"/>
        <v>92.10000000000001</v>
      </c>
      <c r="D36" s="72">
        <f t="shared" si="9"/>
        <v>123.99550547611832</v>
      </c>
      <c r="E36" s="73"/>
      <c r="F36" s="74"/>
      <c r="G36" s="11">
        <f t="shared" si="10"/>
        <v>511.5810000000001</v>
      </c>
      <c r="H36" s="13"/>
      <c r="I36" s="12">
        <f t="shared" si="7"/>
        <v>635.5765054761184</v>
      </c>
      <c r="J36" s="9">
        <f t="shared" si="8"/>
        <v>812.2900087617894</v>
      </c>
      <c r="K36" s="58"/>
      <c r="L36" s="45" t="s">
        <v>31</v>
      </c>
      <c r="M36" s="3"/>
      <c r="N36" s="3"/>
      <c r="O36" s="3"/>
      <c r="P36" s="3"/>
      <c r="Q36" s="58"/>
      <c r="R36" s="3"/>
      <c r="S36" s="3"/>
      <c r="T36" s="4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</row>
    <row r="37" spans="1:84" ht="12.75">
      <c r="A37" s="6">
        <f t="shared" si="11"/>
        <v>2</v>
      </c>
      <c r="B37" s="9">
        <f t="shared" si="5"/>
        <v>30.998876369029585</v>
      </c>
      <c r="C37" s="11">
        <f t="shared" si="6"/>
        <v>92.10000000000001</v>
      </c>
      <c r="D37" s="72">
        <f t="shared" si="9"/>
        <v>154.9943818451479</v>
      </c>
      <c r="E37" s="73"/>
      <c r="F37" s="74"/>
      <c r="G37" s="11">
        <f t="shared" si="10"/>
        <v>603.681</v>
      </c>
      <c r="H37" s="13"/>
      <c r="I37" s="12">
        <f t="shared" si="7"/>
        <v>758.675381845148</v>
      </c>
      <c r="J37" s="9">
        <f t="shared" si="8"/>
        <v>972.4082109522367</v>
      </c>
      <c r="K37" s="58"/>
      <c r="L37" s="45" t="s">
        <v>32</v>
      </c>
      <c r="M37" s="3"/>
      <c r="N37" s="3"/>
      <c r="O37" s="3"/>
      <c r="P37" s="3"/>
      <c r="Q37" s="58"/>
      <c r="R37" s="3"/>
      <c r="S37" s="3"/>
      <c r="T37" s="4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</row>
    <row r="38" spans="1:84" ht="12.75">
      <c r="A38" s="6">
        <f t="shared" si="11"/>
        <v>1</v>
      </c>
      <c r="B38" s="9">
        <f t="shared" si="5"/>
        <v>12.5</v>
      </c>
      <c r="C38" s="11">
        <f t="shared" si="6"/>
        <v>30</v>
      </c>
      <c r="D38" s="72">
        <f t="shared" si="9"/>
        <v>167.4943818451479</v>
      </c>
      <c r="E38" s="73"/>
      <c r="F38" s="74"/>
      <c r="G38" s="11">
        <f t="shared" si="10"/>
        <v>633.681</v>
      </c>
      <c r="H38" s="13"/>
      <c r="I38" s="12">
        <f t="shared" si="7"/>
        <v>801.175381845148</v>
      </c>
      <c r="J38" s="9">
        <f t="shared" si="8"/>
        <v>1028.4082109522367</v>
      </c>
      <c r="K38" s="58"/>
      <c r="L38" s="45" t="s">
        <v>33</v>
      </c>
      <c r="M38" s="3"/>
      <c r="N38" s="3"/>
      <c r="O38" s="3"/>
      <c r="P38" s="3"/>
      <c r="Q38" s="58"/>
      <c r="R38" s="3"/>
      <c r="S38" s="3"/>
      <c r="T38" s="4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</row>
    <row r="39" spans="1:84" ht="12.75">
      <c r="A39" s="6" t="str">
        <f t="shared" si="11"/>
        <v>P-2</v>
      </c>
      <c r="B39" s="9">
        <f t="shared" si="5"/>
        <v>0</v>
      </c>
      <c r="C39" s="11">
        <f t="shared" si="6"/>
        <v>0</v>
      </c>
      <c r="D39" s="72">
        <f t="shared" si="9"/>
        <v>167.4943818451479</v>
      </c>
      <c r="E39" s="73"/>
      <c r="F39" s="74"/>
      <c r="G39" s="11">
        <f t="shared" si="10"/>
        <v>633.681</v>
      </c>
      <c r="H39" s="13"/>
      <c r="I39" s="12">
        <f t="shared" si="7"/>
        <v>801.175381845148</v>
      </c>
      <c r="J39" s="9">
        <f t="shared" si="8"/>
        <v>1028.4082109522367</v>
      </c>
      <c r="K39" s="58"/>
      <c r="L39" s="45" t="s">
        <v>34</v>
      </c>
      <c r="M39" s="58"/>
      <c r="N39" s="58"/>
      <c r="O39" s="58"/>
      <c r="P39" s="58"/>
      <c r="Q39" s="58"/>
      <c r="R39" s="3"/>
      <c r="S39" s="3"/>
      <c r="T39" s="4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</row>
    <row r="40" spans="1:84" ht="12.75">
      <c r="A40" s="6" t="str">
        <f t="shared" si="11"/>
        <v>P-3</v>
      </c>
      <c r="B40" s="9">
        <f t="shared" si="5"/>
        <v>8</v>
      </c>
      <c r="C40" s="11">
        <f t="shared" si="6"/>
        <v>10.275</v>
      </c>
      <c r="D40" s="72">
        <f t="shared" si="9"/>
        <v>175.4943818451479</v>
      </c>
      <c r="E40" s="73"/>
      <c r="F40" s="74"/>
      <c r="G40" s="11">
        <f t="shared" si="10"/>
        <v>643.956</v>
      </c>
      <c r="H40" s="14"/>
      <c r="I40" s="12">
        <f t="shared" si="7"/>
        <v>819.450381845148</v>
      </c>
      <c r="J40" s="9">
        <f t="shared" si="8"/>
        <v>1053.5382109522366</v>
      </c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</row>
    <row r="41" spans="1:84" ht="12.75">
      <c r="A41" s="57" t="s">
        <v>58</v>
      </c>
      <c r="B41" s="9">
        <f t="shared" si="5"/>
        <v>3.2</v>
      </c>
      <c r="C41" s="11">
        <f t="shared" si="6"/>
        <v>10.1</v>
      </c>
      <c r="D41" s="72">
        <f t="shared" si="9"/>
        <v>178.6943818451479</v>
      </c>
      <c r="E41" s="73"/>
      <c r="F41" s="74"/>
      <c r="G41" s="11">
        <f t="shared" si="10"/>
        <v>654.056</v>
      </c>
      <c r="H41" s="58"/>
      <c r="I41" s="12">
        <f t="shared" si="7"/>
        <v>832.7503818451479</v>
      </c>
      <c r="J41" s="9">
        <f t="shared" si="8"/>
        <v>1070.7782109522366</v>
      </c>
      <c r="K41" s="2"/>
      <c r="L41" s="2"/>
      <c r="M41" s="2"/>
      <c r="N41" s="46"/>
      <c r="O41" s="58"/>
      <c r="P41" s="58"/>
      <c r="Q41" s="58"/>
      <c r="R41" s="58"/>
      <c r="S41" s="58"/>
      <c r="T41" s="58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</row>
    <row r="42" spans="1:84" ht="12.7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</row>
    <row r="43" spans="14:84" ht="12.75">
      <c r="N43" s="58"/>
      <c r="O43" s="58"/>
      <c r="P43" s="58"/>
      <c r="Q43" s="58"/>
      <c r="R43" s="58"/>
      <c r="S43" s="58"/>
      <c r="T43" s="58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</row>
    <row r="44" spans="14:84" ht="12.75">
      <c r="N44" s="58"/>
      <c r="O44" s="58"/>
      <c r="P44" s="58"/>
      <c r="Q44" s="58"/>
      <c r="R44" s="58"/>
      <c r="S44" s="58"/>
      <c r="T44" s="58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</row>
    <row r="45" spans="1:84" ht="12.75">
      <c r="A45" s="47" t="s">
        <v>25</v>
      </c>
      <c r="B45" s="47"/>
      <c r="C45" s="2"/>
      <c r="D45" s="2"/>
      <c r="E45" s="2"/>
      <c r="F45" s="2"/>
      <c r="G45" s="2"/>
      <c r="H45" s="2"/>
      <c r="I45" s="2"/>
      <c r="J45" s="2"/>
      <c r="K45" s="2"/>
      <c r="L45" s="2"/>
      <c r="M45" s="58"/>
      <c r="N45" s="58"/>
      <c r="O45" s="58"/>
      <c r="P45" s="58"/>
      <c r="Q45" s="58"/>
      <c r="R45" s="58"/>
      <c r="S45" s="58"/>
      <c r="T45" s="58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</row>
    <row r="46" spans="1:21" ht="12.75">
      <c r="A46" s="46" t="s">
        <v>26</v>
      </c>
      <c r="B46" s="46"/>
      <c r="C46" s="2"/>
      <c r="D46" s="2"/>
      <c r="E46" s="2"/>
      <c r="F46" s="2"/>
      <c r="G46" s="2">
        <v>4000</v>
      </c>
      <c r="H46" s="2"/>
      <c r="I46" s="16"/>
      <c r="J46" s="16" t="s">
        <v>27</v>
      </c>
      <c r="K46" s="2"/>
      <c r="M46" s="13">
        <f>SQRT(G47)</f>
        <v>14.428707338541695</v>
      </c>
      <c r="N46" s="58"/>
      <c r="O46" s="58"/>
      <c r="P46" s="58"/>
      <c r="Q46" s="58"/>
      <c r="R46" s="58"/>
      <c r="S46" s="58"/>
      <c r="T46" s="58"/>
      <c r="U46" s="58"/>
    </row>
    <row r="47" spans="1:21" ht="15">
      <c r="A47" s="46" t="s">
        <v>55</v>
      </c>
      <c r="B47" s="46"/>
      <c r="C47" s="2"/>
      <c r="D47" s="2"/>
      <c r="E47" s="2"/>
      <c r="F47" s="2"/>
      <c r="G47" s="48">
        <f>I41*1000/G46</f>
        <v>208.18759546128697</v>
      </c>
      <c r="H47" s="49"/>
      <c r="I47" s="16"/>
      <c r="J47" s="2"/>
      <c r="K47" s="2"/>
      <c r="L47" s="50"/>
      <c r="M47" s="58"/>
      <c r="N47" s="58"/>
      <c r="O47" s="58"/>
      <c r="P47" s="58"/>
      <c r="Q47" s="58"/>
      <c r="R47" s="58"/>
      <c r="S47" s="58"/>
      <c r="T47" s="58"/>
      <c r="U47" s="58"/>
    </row>
    <row r="48" spans="3:21" ht="12.75"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</row>
    <row r="49" spans="3:21" ht="12.75"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</row>
    <row r="50" spans="3:21" ht="12.75"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</row>
    <row r="51" spans="3:21" ht="12.75"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</row>
    <row r="52" spans="3:21" ht="12.75"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</row>
    <row r="53" spans="3:21" ht="12.75"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</row>
    <row r="54" spans="3:21" ht="12.75"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</row>
    <row r="55" spans="3:21" ht="12.75"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</row>
    <row r="56" spans="3:21" ht="12.75"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3:21" ht="12.75"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3:21" ht="12.75"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</row>
    <row r="59" spans="3:21" ht="12.75"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</row>
    <row r="60" spans="3:21" ht="12.75"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</row>
    <row r="61" spans="3:21" ht="12.75"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</row>
    <row r="62" spans="3:21" ht="12.75"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</row>
    <row r="63" spans="3:21" ht="12.75"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</row>
    <row r="64" spans="3:21" ht="12.75"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</row>
    <row r="65" spans="3:21" ht="12.75"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</row>
    <row r="66" spans="3:21" ht="12.75"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</row>
    <row r="67" spans="3:21" ht="12.75"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</row>
    <row r="68" spans="3:21" ht="12.75"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</row>
    <row r="69" spans="3:21" ht="12.75"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</row>
    <row r="70" spans="3:21" ht="12.75"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</row>
    <row r="71" spans="3:21" ht="12.75"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</row>
    <row r="72" spans="3:21" ht="12.75"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</row>
    <row r="73" spans="3:21" ht="12.75"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</row>
    <row r="74" spans="3:21" ht="12.75"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</row>
    <row r="75" spans="3:21" ht="12.75"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</row>
    <row r="76" spans="3:21" ht="12.75"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</row>
    <row r="77" spans="3:21" ht="12.75"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</row>
    <row r="78" spans="3:21" ht="12.75"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</row>
    <row r="79" spans="3:21" ht="12.75"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</row>
    <row r="80" spans="3:21" ht="12.75"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</row>
    <row r="81" spans="3:21" ht="12.75"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</row>
    <row r="82" spans="3:21" ht="12.75"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</row>
    <row r="83" spans="3:21" ht="12.75"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</row>
    <row r="84" spans="3:21" ht="12.75"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</row>
    <row r="85" spans="3:21" ht="12.75"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</row>
    <row r="86" spans="3:21" ht="12.75"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</row>
    <row r="87" spans="3:21" ht="12.75"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</row>
    <row r="88" spans="3:21" ht="12.75"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</row>
    <row r="89" spans="3:21" ht="12.75"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</row>
    <row r="90" spans="3:21" ht="12.75"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</row>
    <row r="91" spans="3:21" ht="12.75"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</row>
    <row r="92" spans="3:21" ht="12.75"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</row>
    <row r="93" spans="3:21" ht="12.75"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</row>
    <row r="94" spans="3:21" ht="12.75"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</row>
    <row r="95" spans="3:21" ht="12.75"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</row>
    <row r="96" spans="3:21" ht="12.75"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</row>
    <row r="97" spans="3:21" ht="12.75"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</row>
    <row r="98" spans="3:21" ht="12.75"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</row>
    <row r="99" spans="3:21" ht="12.75"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</row>
    <row r="100" spans="3:21" ht="12.75"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</row>
    <row r="101" spans="3:21" ht="12.75"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</row>
    <row r="102" spans="3:21" ht="12.75"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</row>
    <row r="103" spans="3:21" ht="12.75"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</row>
    <row r="104" spans="3:21" ht="12.75"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</row>
    <row r="105" spans="3:21" ht="12.75"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</row>
    <row r="106" spans="3:21" ht="12.75"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</row>
    <row r="107" spans="3:21" ht="12.75"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</row>
    <row r="108" spans="3:21" ht="12.75"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</row>
    <row r="109" spans="3:21" ht="12.75"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</row>
    <row r="110" spans="3:21" ht="12.75"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</row>
    <row r="111" spans="3:21" ht="12.75"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</row>
    <row r="112" spans="3:21" ht="12.75"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</row>
    <row r="113" spans="3:21" ht="12.75"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</row>
    <row r="114" spans="3:21" ht="12.75"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</row>
  </sheetData>
  <mergeCells count="19">
    <mergeCell ref="D41:F41"/>
    <mergeCell ref="D28:F28"/>
    <mergeCell ref="D33:F33"/>
    <mergeCell ref="D34:F34"/>
    <mergeCell ref="D35:F35"/>
    <mergeCell ref="D36:F36"/>
    <mergeCell ref="D37:F37"/>
    <mergeCell ref="D38:F38"/>
    <mergeCell ref="D39:F39"/>
    <mergeCell ref="D40:F40"/>
    <mergeCell ref="A8:A9"/>
    <mergeCell ref="D8:F8"/>
    <mergeCell ref="D9:F9"/>
    <mergeCell ref="D27:F27"/>
    <mergeCell ref="A27:A28"/>
    <mergeCell ref="D29:F29"/>
    <mergeCell ref="D30:F30"/>
    <mergeCell ref="D31:F31"/>
    <mergeCell ref="D32:F32"/>
  </mergeCells>
  <printOptions/>
  <pageMargins left="0.5" right="0.5" top="0.5" bottom="0.5" header="0.5" footer="0.5"/>
  <pageSetup fitToHeight="1" fitToWidth="1" horizontalDpi="600" verticalDpi="600" orientation="landscape" scale="98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6">
    <pageSetUpPr fitToPage="1"/>
  </sheetPr>
  <dimension ref="A1:CF114"/>
  <sheetViews>
    <sheetView workbookViewId="0" topLeftCell="A1">
      <selection activeCell="P27" sqref="P27"/>
    </sheetView>
  </sheetViews>
  <sheetFormatPr defaultColWidth="9.140625" defaultRowHeight="12.75"/>
  <cols>
    <col min="1" max="2" width="6.8515625" style="0" customWidth="1"/>
    <col min="3" max="3" width="7.57421875" style="0" customWidth="1"/>
    <col min="4" max="4" width="3.7109375" style="0" customWidth="1"/>
    <col min="5" max="5" width="2.421875" style="0" customWidth="1"/>
    <col min="6" max="6" width="3.7109375" style="0" customWidth="1"/>
    <col min="7" max="7" width="15.421875" style="0" customWidth="1"/>
    <col min="8" max="8" width="6.00390625" style="0" hidden="1" customWidth="1"/>
    <col min="9" max="9" width="7.57421875" style="0" bestFit="1" customWidth="1"/>
    <col min="10" max="10" width="8.8515625" style="0" bestFit="1" customWidth="1"/>
    <col min="11" max="11" width="8.7109375" style="0" bestFit="1" customWidth="1"/>
    <col min="12" max="12" width="9.28125" style="0" bestFit="1" customWidth="1"/>
    <col min="13" max="13" width="7.140625" style="0" customWidth="1"/>
    <col min="14" max="14" width="6.00390625" style="0" bestFit="1" customWidth="1"/>
    <col min="15" max="15" width="6.28125" style="0" bestFit="1" customWidth="1"/>
    <col min="16" max="16" width="7.140625" style="0" bestFit="1" customWidth="1"/>
    <col min="17" max="17" width="7.57421875" style="0" bestFit="1" customWidth="1"/>
    <col min="18" max="18" width="6.00390625" style="0" bestFit="1" customWidth="1"/>
    <col min="19" max="19" width="5.28125" style="0" bestFit="1" customWidth="1"/>
    <col min="20" max="20" width="6.00390625" style="0" bestFit="1" customWidth="1"/>
  </cols>
  <sheetData>
    <row r="1" spans="1:84" ht="12.75">
      <c r="A1" s="15" t="s">
        <v>0</v>
      </c>
      <c r="B1" s="15"/>
      <c r="C1" s="1" t="s">
        <v>59</v>
      </c>
      <c r="D1" s="1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</row>
    <row r="2" spans="1:84" ht="12.75">
      <c r="A2" s="15" t="s">
        <v>24</v>
      </c>
      <c r="B2" s="15"/>
      <c r="C2" s="1"/>
      <c r="D2" s="16"/>
      <c r="E2" s="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</row>
    <row r="3" spans="1:84" ht="12.75">
      <c r="A3" s="15" t="s">
        <v>1</v>
      </c>
      <c r="B3" s="15"/>
      <c r="C3" s="1"/>
      <c r="D3" s="1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</row>
    <row r="4" spans="1:84" ht="12.75">
      <c r="A4" s="15" t="s">
        <v>2</v>
      </c>
      <c r="B4" s="15"/>
      <c r="C4" s="1"/>
      <c r="D4" s="16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</row>
    <row r="5" spans="1:84" ht="12.75">
      <c r="A5" s="15"/>
      <c r="B5" s="1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</row>
    <row r="6" spans="1:84" ht="12.75">
      <c r="A6" s="15" t="s">
        <v>3</v>
      </c>
      <c r="B6" s="15"/>
      <c r="C6" s="1"/>
      <c r="D6" s="1" t="s">
        <v>95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</row>
    <row r="7" spans="1:84" ht="12.75">
      <c r="A7" s="7"/>
      <c r="B7" s="7"/>
      <c r="C7" s="7"/>
      <c r="D7" s="18"/>
      <c r="E7" s="18"/>
      <c r="F7" s="18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</row>
    <row r="8" spans="1:84" ht="13.5">
      <c r="A8" s="78" t="s">
        <v>4</v>
      </c>
      <c r="B8" s="19" t="s">
        <v>28</v>
      </c>
      <c r="C8" s="20" t="s">
        <v>5</v>
      </c>
      <c r="D8" s="80" t="s">
        <v>10</v>
      </c>
      <c r="E8" s="80"/>
      <c r="F8" s="80"/>
      <c r="G8" s="20" t="s">
        <v>37</v>
      </c>
      <c r="H8" s="21"/>
      <c r="I8" s="21" t="s">
        <v>38</v>
      </c>
      <c r="J8" s="22" t="s">
        <v>11</v>
      </c>
      <c r="K8" s="23" t="s">
        <v>7</v>
      </c>
      <c r="L8" s="24" t="s">
        <v>9</v>
      </c>
      <c r="M8" s="21" t="s">
        <v>14</v>
      </c>
      <c r="N8" s="25" t="s">
        <v>39</v>
      </c>
      <c r="O8" s="25" t="s">
        <v>40</v>
      </c>
      <c r="P8" s="20" t="s">
        <v>41</v>
      </c>
      <c r="Q8" s="20" t="s">
        <v>42</v>
      </c>
      <c r="R8" s="21" t="s">
        <v>43</v>
      </c>
      <c r="S8" s="20" t="s">
        <v>18</v>
      </c>
      <c r="T8" s="20" t="s">
        <v>44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</row>
    <row r="9" spans="1:84" ht="15" thickBot="1">
      <c r="A9" s="79"/>
      <c r="B9" s="26" t="s">
        <v>29</v>
      </c>
      <c r="C9" s="27" t="s">
        <v>17</v>
      </c>
      <c r="D9" s="76" t="s">
        <v>8</v>
      </c>
      <c r="E9" s="76"/>
      <c r="F9" s="76"/>
      <c r="G9" s="27" t="s">
        <v>45</v>
      </c>
      <c r="H9" s="28"/>
      <c r="I9" s="29" t="s">
        <v>19</v>
      </c>
      <c r="J9" s="30" t="s">
        <v>46</v>
      </c>
      <c r="K9" s="31" t="s">
        <v>12</v>
      </c>
      <c r="L9" s="32" t="s">
        <v>46</v>
      </c>
      <c r="M9" s="28" t="s">
        <v>15</v>
      </c>
      <c r="N9" s="33" t="s">
        <v>16</v>
      </c>
      <c r="O9" s="33" t="s">
        <v>16</v>
      </c>
      <c r="P9" s="27" t="s">
        <v>16</v>
      </c>
      <c r="Q9" s="27" t="s">
        <v>16</v>
      </c>
      <c r="R9" s="28" t="s">
        <v>16</v>
      </c>
      <c r="S9" s="27" t="s">
        <v>6</v>
      </c>
      <c r="T9" s="27" t="s">
        <v>16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</row>
    <row r="10" spans="1:84" ht="13.5" thickTop="1">
      <c r="A10" s="59" t="s">
        <v>13</v>
      </c>
      <c r="B10" s="59" t="s">
        <v>13</v>
      </c>
      <c r="C10" s="59">
        <v>0</v>
      </c>
      <c r="D10" s="59">
        <v>0</v>
      </c>
      <c r="E10" s="59"/>
      <c r="F10" s="59">
        <v>0</v>
      </c>
      <c r="G10" s="59">
        <v>0</v>
      </c>
      <c r="H10" s="59"/>
      <c r="I10" s="59">
        <v>0</v>
      </c>
      <c r="J10" s="59">
        <v>0</v>
      </c>
      <c r="K10" s="60">
        <f aca="true" t="shared" si="0" ref="K10:K22">IF(G10*I10&gt;=400,IF(B10="Roof",0,IF(0.25+15/SQRT(G10*I10)&lt;0.4,0.4,0.25+15/SQRT(G10*I10))),0)</f>
        <v>0</v>
      </c>
      <c r="L10" s="61">
        <f aca="true" t="shared" si="1" ref="L10:L22">IF(K10&gt;0,J10*K10,J10)</f>
        <v>0</v>
      </c>
      <c r="M10" s="59">
        <v>0</v>
      </c>
      <c r="N10" s="59">
        <f aca="true" t="shared" si="2" ref="N10:N22">0.15*M10/12*G10</f>
        <v>0</v>
      </c>
      <c r="O10" s="59"/>
      <c r="P10" s="59"/>
      <c r="Q10" s="59">
        <v>0</v>
      </c>
      <c r="R10" s="59">
        <f aca="true" t="shared" si="3" ref="R10:R22">0.15*D10*F10/144*C10</f>
        <v>0</v>
      </c>
      <c r="S10" s="59">
        <v>0</v>
      </c>
      <c r="T10" s="59">
        <f aca="true" t="shared" si="4" ref="T10:T22">S10*G10/1000</f>
        <v>0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</row>
    <row r="11" spans="1:84" ht="12.75">
      <c r="A11" s="6" t="s">
        <v>35</v>
      </c>
      <c r="B11" s="6" t="s">
        <v>36</v>
      </c>
      <c r="C11" s="6">
        <v>15.66</v>
      </c>
      <c r="D11" s="6">
        <v>14</v>
      </c>
      <c r="E11" s="6"/>
      <c r="F11" s="6">
        <v>24</v>
      </c>
      <c r="G11" s="8">
        <v>170</v>
      </c>
      <c r="H11" s="6"/>
      <c r="I11" s="6">
        <v>2</v>
      </c>
      <c r="J11" s="6">
        <v>150</v>
      </c>
      <c r="K11" s="9">
        <f t="shared" si="0"/>
        <v>0</v>
      </c>
      <c r="L11" s="10">
        <f t="shared" si="1"/>
        <v>150</v>
      </c>
      <c r="M11" s="6">
        <v>7</v>
      </c>
      <c r="N11" s="6">
        <f t="shared" si="2"/>
        <v>14.875000000000002</v>
      </c>
      <c r="O11" s="6"/>
      <c r="P11" s="6"/>
      <c r="Q11" s="6">
        <v>8</v>
      </c>
      <c r="R11" s="6">
        <f t="shared" si="3"/>
        <v>5.481000000000001</v>
      </c>
      <c r="S11" s="6">
        <v>20</v>
      </c>
      <c r="T11" s="6">
        <f t="shared" si="4"/>
        <v>3.4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</row>
    <row r="12" spans="1:84" ht="12.75">
      <c r="A12" s="6">
        <v>8</v>
      </c>
      <c r="B12" s="6" t="s">
        <v>36</v>
      </c>
      <c r="C12" s="6">
        <v>14.66</v>
      </c>
      <c r="D12" s="6">
        <v>14</v>
      </c>
      <c r="E12" s="6"/>
      <c r="F12" s="6">
        <v>24</v>
      </c>
      <c r="G12" s="8">
        <v>170</v>
      </c>
      <c r="H12" s="6"/>
      <c r="I12" s="6">
        <v>2</v>
      </c>
      <c r="J12" s="6">
        <v>100</v>
      </c>
      <c r="K12" s="9">
        <f t="shared" si="0"/>
        <v>0</v>
      </c>
      <c r="L12" s="10">
        <f t="shared" si="1"/>
        <v>100</v>
      </c>
      <c r="M12" s="6">
        <v>7</v>
      </c>
      <c r="N12" s="6">
        <f t="shared" si="2"/>
        <v>14.875000000000002</v>
      </c>
      <c r="O12" s="6"/>
      <c r="P12" s="6"/>
      <c r="Q12" s="6">
        <v>8</v>
      </c>
      <c r="R12" s="6">
        <f t="shared" si="3"/>
        <v>5.131</v>
      </c>
      <c r="S12" s="6">
        <v>20</v>
      </c>
      <c r="T12" s="6">
        <f t="shared" si="4"/>
        <v>3.4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</row>
    <row r="13" spans="1:84" ht="12.75">
      <c r="A13" s="6">
        <v>7</v>
      </c>
      <c r="B13" s="6" t="s">
        <v>36</v>
      </c>
      <c r="C13" s="6">
        <v>14</v>
      </c>
      <c r="D13" s="6">
        <v>14</v>
      </c>
      <c r="E13" s="6"/>
      <c r="F13" s="6">
        <v>24</v>
      </c>
      <c r="G13" s="8">
        <v>170</v>
      </c>
      <c r="H13" s="6"/>
      <c r="I13" s="6">
        <v>2</v>
      </c>
      <c r="J13" s="6">
        <v>100</v>
      </c>
      <c r="K13" s="9">
        <f t="shared" si="0"/>
        <v>0</v>
      </c>
      <c r="L13" s="10">
        <f t="shared" si="1"/>
        <v>100</v>
      </c>
      <c r="M13" s="6">
        <v>7</v>
      </c>
      <c r="N13" s="6">
        <f t="shared" si="2"/>
        <v>14.875000000000002</v>
      </c>
      <c r="O13" s="6"/>
      <c r="P13" s="6"/>
      <c r="Q13" s="6">
        <v>8</v>
      </c>
      <c r="R13" s="6">
        <f t="shared" si="3"/>
        <v>4.9</v>
      </c>
      <c r="S13" s="6">
        <v>20</v>
      </c>
      <c r="T13" s="6">
        <f t="shared" si="4"/>
        <v>3.4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</row>
    <row r="14" spans="1:84" ht="12.75">
      <c r="A14" s="6">
        <v>6</v>
      </c>
      <c r="B14" s="6" t="s">
        <v>36</v>
      </c>
      <c r="C14" s="6">
        <v>14</v>
      </c>
      <c r="D14" s="6">
        <v>14</v>
      </c>
      <c r="E14" s="6"/>
      <c r="F14" s="6">
        <v>24</v>
      </c>
      <c r="G14" s="8">
        <v>170</v>
      </c>
      <c r="H14" s="6"/>
      <c r="I14" s="6">
        <v>2</v>
      </c>
      <c r="J14" s="6">
        <v>100</v>
      </c>
      <c r="K14" s="9">
        <f t="shared" si="0"/>
        <v>0</v>
      </c>
      <c r="L14" s="10">
        <f t="shared" si="1"/>
        <v>100</v>
      </c>
      <c r="M14" s="6">
        <v>7</v>
      </c>
      <c r="N14" s="6">
        <f t="shared" si="2"/>
        <v>14.875000000000002</v>
      </c>
      <c r="O14" s="6"/>
      <c r="P14" s="6"/>
      <c r="Q14" s="6">
        <v>8</v>
      </c>
      <c r="R14" s="6">
        <f t="shared" si="3"/>
        <v>4.9</v>
      </c>
      <c r="S14" s="6">
        <v>20</v>
      </c>
      <c r="T14" s="6">
        <f t="shared" si="4"/>
        <v>3.4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</row>
    <row r="15" spans="1:84" ht="12.75">
      <c r="A15" s="6">
        <v>5</v>
      </c>
      <c r="B15" s="6" t="s">
        <v>36</v>
      </c>
      <c r="C15" s="6">
        <v>14</v>
      </c>
      <c r="D15" s="6">
        <v>14</v>
      </c>
      <c r="E15" s="6"/>
      <c r="F15" s="6">
        <v>24</v>
      </c>
      <c r="G15" s="8">
        <v>170</v>
      </c>
      <c r="H15" s="6"/>
      <c r="I15" s="6">
        <v>2</v>
      </c>
      <c r="J15" s="6">
        <v>100</v>
      </c>
      <c r="K15" s="9">
        <f t="shared" si="0"/>
        <v>0</v>
      </c>
      <c r="L15" s="10">
        <f t="shared" si="1"/>
        <v>100</v>
      </c>
      <c r="M15" s="6">
        <v>7</v>
      </c>
      <c r="N15" s="6">
        <f t="shared" si="2"/>
        <v>14.875000000000002</v>
      </c>
      <c r="O15" s="6"/>
      <c r="P15" s="6"/>
      <c r="Q15" s="6">
        <v>8</v>
      </c>
      <c r="R15" s="6">
        <f t="shared" si="3"/>
        <v>4.9</v>
      </c>
      <c r="S15" s="6">
        <v>20</v>
      </c>
      <c r="T15" s="6">
        <f t="shared" si="4"/>
        <v>3.4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</row>
    <row r="16" spans="1:84" ht="12.75">
      <c r="A16" s="6">
        <v>4</v>
      </c>
      <c r="B16" s="6" t="s">
        <v>36</v>
      </c>
      <c r="C16" s="6">
        <v>14</v>
      </c>
      <c r="D16" s="6">
        <v>14</v>
      </c>
      <c r="E16" s="6"/>
      <c r="F16" s="6">
        <v>24</v>
      </c>
      <c r="G16" s="8">
        <v>170</v>
      </c>
      <c r="H16" s="6"/>
      <c r="I16" s="6">
        <v>2</v>
      </c>
      <c r="J16" s="6">
        <v>100</v>
      </c>
      <c r="K16" s="9">
        <f t="shared" si="0"/>
        <v>0</v>
      </c>
      <c r="L16" s="10">
        <f t="shared" si="1"/>
        <v>100</v>
      </c>
      <c r="M16" s="6">
        <v>7</v>
      </c>
      <c r="N16" s="6">
        <f t="shared" si="2"/>
        <v>14.875000000000002</v>
      </c>
      <c r="O16" s="6"/>
      <c r="P16" s="6"/>
      <c r="Q16" s="6">
        <v>8</v>
      </c>
      <c r="R16" s="6">
        <f t="shared" si="3"/>
        <v>4.9</v>
      </c>
      <c r="S16" s="6">
        <v>20</v>
      </c>
      <c r="T16" s="6">
        <f t="shared" si="4"/>
        <v>3.4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</row>
    <row r="17" spans="1:84" ht="12.75">
      <c r="A17" s="6">
        <v>3</v>
      </c>
      <c r="B17" s="6" t="s">
        <v>36</v>
      </c>
      <c r="C17" s="6">
        <v>14</v>
      </c>
      <c r="D17" s="6">
        <v>14</v>
      </c>
      <c r="E17" s="6"/>
      <c r="F17" s="6">
        <v>24</v>
      </c>
      <c r="G17" s="8">
        <v>170</v>
      </c>
      <c r="H17" s="6"/>
      <c r="I17" s="6">
        <v>2</v>
      </c>
      <c r="J17" s="6">
        <v>100</v>
      </c>
      <c r="K17" s="9">
        <f t="shared" si="0"/>
        <v>0</v>
      </c>
      <c r="L17" s="10">
        <f t="shared" si="1"/>
        <v>100</v>
      </c>
      <c r="M17" s="6">
        <v>8</v>
      </c>
      <c r="N17" s="6">
        <f t="shared" si="2"/>
        <v>17</v>
      </c>
      <c r="O17" s="6"/>
      <c r="P17" s="6"/>
      <c r="Q17" s="6">
        <v>8</v>
      </c>
      <c r="R17" s="6">
        <f t="shared" si="3"/>
        <v>4.9</v>
      </c>
      <c r="S17" s="6">
        <v>20</v>
      </c>
      <c r="T17" s="6">
        <f t="shared" si="4"/>
        <v>3.4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</row>
    <row r="18" spans="1:84" ht="12.75">
      <c r="A18" s="6">
        <v>2</v>
      </c>
      <c r="B18" s="6" t="s">
        <v>36</v>
      </c>
      <c r="C18" s="6">
        <v>14</v>
      </c>
      <c r="D18" s="6">
        <v>14</v>
      </c>
      <c r="E18" s="6"/>
      <c r="F18" s="6">
        <v>24</v>
      </c>
      <c r="G18" s="8">
        <v>170</v>
      </c>
      <c r="H18" s="6"/>
      <c r="I18" s="6">
        <v>2</v>
      </c>
      <c r="J18" s="6">
        <v>100</v>
      </c>
      <c r="K18" s="9">
        <f t="shared" si="0"/>
        <v>0</v>
      </c>
      <c r="L18" s="10">
        <f t="shared" si="1"/>
        <v>100</v>
      </c>
      <c r="M18" s="6">
        <v>8</v>
      </c>
      <c r="N18" s="6">
        <f t="shared" si="2"/>
        <v>17</v>
      </c>
      <c r="O18" s="6"/>
      <c r="P18" s="6"/>
      <c r="Q18" s="6">
        <v>8</v>
      </c>
      <c r="R18" s="6">
        <f t="shared" si="3"/>
        <v>4.9</v>
      </c>
      <c r="S18" s="6">
        <v>20</v>
      </c>
      <c r="T18" s="6">
        <f t="shared" si="4"/>
        <v>3.4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</row>
    <row r="19" spans="1:84" ht="12.75">
      <c r="A19" s="6">
        <v>1</v>
      </c>
      <c r="B19" s="6" t="s">
        <v>36</v>
      </c>
      <c r="C19" s="6">
        <v>20</v>
      </c>
      <c r="D19" s="6">
        <v>14</v>
      </c>
      <c r="E19" s="6"/>
      <c r="F19" s="6">
        <v>24</v>
      </c>
      <c r="G19" s="6">
        <v>100</v>
      </c>
      <c r="H19" s="6"/>
      <c r="I19" s="6">
        <v>2</v>
      </c>
      <c r="J19" s="6">
        <v>100</v>
      </c>
      <c r="K19" s="9">
        <f t="shared" si="0"/>
        <v>0</v>
      </c>
      <c r="L19" s="10">
        <f t="shared" si="1"/>
        <v>100</v>
      </c>
      <c r="M19" s="6">
        <v>8</v>
      </c>
      <c r="N19" s="6">
        <f t="shared" si="2"/>
        <v>10</v>
      </c>
      <c r="O19" s="6"/>
      <c r="P19" s="6"/>
      <c r="Q19" s="6">
        <v>8</v>
      </c>
      <c r="R19" s="6">
        <f t="shared" si="3"/>
        <v>7.000000000000001</v>
      </c>
      <c r="S19" s="6">
        <v>20</v>
      </c>
      <c r="T19" s="6">
        <f t="shared" si="4"/>
        <v>2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</row>
    <row r="20" spans="1:84" ht="12.75">
      <c r="A20" s="62" t="s">
        <v>56</v>
      </c>
      <c r="B20" s="62" t="s">
        <v>36</v>
      </c>
      <c r="C20" s="62">
        <v>0</v>
      </c>
      <c r="D20" s="62">
        <v>0</v>
      </c>
      <c r="E20" s="62"/>
      <c r="F20" s="62">
        <v>0</v>
      </c>
      <c r="G20" s="62">
        <v>0</v>
      </c>
      <c r="H20" s="62"/>
      <c r="I20" s="62">
        <v>0</v>
      </c>
      <c r="J20" s="62">
        <v>0</v>
      </c>
      <c r="K20" s="63">
        <f t="shared" si="0"/>
        <v>0</v>
      </c>
      <c r="L20" s="64">
        <f t="shared" si="1"/>
        <v>0</v>
      </c>
      <c r="M20" s="62">
        <v>0</v>
      </c>
      <c r="N20" s="62">
        <f t="shared" si="2"/>
        <v>0</v>
      </c>
      <c r="O20" s="62"/>
      <c r="P20" s="62"/>
      <c r="Q20" s="62">
        <v>0</v>
      </c>
      <c r="R20" s="62">
        <f t="shared" si="3"/>
        <v>0</v>
      </c>
      <c r="S20" s="62">
        <v>0</v>
      </c>
      <c r="T20" s="62">
        <f t="shared" si="4"/>
        <v>0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</row>
    <row r="21" spans="1:84" ht="12.75">
      <c r="A21" s="8" t="s">
        <v>57</v>
      </c>
      <c r="B21" s="8" t="s">
        <v>36</v>
      </c>
      <c r="C21" s="8">
        <v>10.5</v>
      </c>
      <c r="D21" s="8">
        <v>14</v>
      </c>
      <c r="E21" s="8"/>
      <c r="F21" s="8">
        <v>24</v>
      </c>
      <c r="G21" s="8">
        <v>100</v>
      </c>
      <c r="H21" s="8"/>
      <c r="I21" s="8">
        <v>2</v>
      </c>
      <c r="J21" s="8">
        <v>40</v>
      </c>
      <c r="K21" s="55">
        <f t="shared" si="0"/>
        <v>0</v>
      </c>
      <c r="L21" s="56">
        <f t="shared" si="1"/>
        <v>40</v>
      </c>
      <c r="M21" s="8">
        <v>5</v>
      </c>
      <c r="N21" s="8">
        <f t="shared" si="2"/>
        <v>6.25</v>
      </c>
      <c r="O21" s="8"/>
      <c r="P21" s="8"/>
      <c r="Q21" s="8">
        <v>0</v>
      </c>
      <c r="R21" s="8">
        <f t="shared" si="3"/>
        <v>3.6750000000000003</v>
      </c>
      <c r="S21" s="8">
        <v>20</v>
      </c>
      <c r="T21" s="8">
        <f t="shared" si="4"/>
        <v>2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</row>
    <row r="22" spans="1:84" ht="12.75">
      <c r="A22" s="8" t="s">
        <v>58</v>
      </c>
      <c r="B22" s="8" t="s">
        <v>36</v>
      </c>
      <c r="C22" s="8">
        <v>10</v>
      </c>
      <c r="D22" s="8">
        <v>14</v>
      </c>
      <c r="E22" s="8"/>
      <c r="F22" s="8">
        <v>24</v>
      </c>
      <c r="G22" s="8">
        <v>100</v>
      </c>
      <c r="H22" s="8"/>
      <c r="I22" s="8">
        <v>2</v>
      </c>
      <c r="J22" s="8">
        <v>40</v>
      </c>
      <c r="K22" s="55">
        <f t="shared" si="0"/>
        <v>0</v>
      </c>
      <c r="L22" s="56">
        <f t="shared" si="1"/>
        <v>40</v>
      </c>
      <c r="M22" s="8">
        <v>5</v>
      </c>
      <c r="N22" s="8">
        <f t="shared" si="2"/>
        <v>6.25</v>
      </c>
      <c r="O22" s="8"/>
      <c r="P22" s="8"/>
      <c r="Q22" s="8">
        <v>0</v>
      </c>
      <c r="R22" s="8">
        <f t="shared" si="3"/>
        <v>3.5000000000000004</v>
      </c>
      <c r="S22" s="8">
        <v>20</v>
      </c>
      <c r="T22" s="8">
        <f t="shared" si="4"/>
        <v>2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</row>
    <row r="23" spans="1:84" ht="12.7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</row>
    <row r="24" spans="21:84" ht="12.75"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</row>
    <row r="25" spans="21:84" ht="12.75"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</row>
    <row r="26" spans="21:84" ht="12.75"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</row>
    <row r="27" spans="1:84" ht="13.5">
      <c r="A27" s="84" t="s">
        <v>4</v>
      </c>
      <c r="B27" s="21" t="s">
        <v>47</v>
      </c>
      <c r="C27" s="35" t="s">
        <v>48</v>
      </c>
      <c r="D27" s="81" t="s">
        <v>49</v>
      </c>
      <c r="E27" s="82"/>
      <c r="F27" s="83"/>
      <c r="G27" s="38" t="s">
        <v>50</v>
      </c>
      <c r="H27" s="36"/>
      <c r="I27" s="37" t="s">
        <v>51</v>
      </c>
      <c r="J27" s="39" t="s">
        <v>52</v>
      </c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</row>
    <row r="28" spans="1:84" ht="13.5" thickBot="1">
      <c r="A28" s="85"/>
      <c r="B28" s="28" t="s">
        <v>16</v>
      </c>
      <c r="C28" s="41" t="s">
        <v>16</v>
      </c>
      <c r="D28" s="75" t="s">
        <v>16</v>
      </c>
      <c r="E28" s="76"/>
      <c r="F28" s="77"/>
      <c r="G28" s="43" t="s">
        <v>16</v>
      </c>
      <c r="H28" s="28"/>
      <c r="I28" s="42" t="s">
        <v>16</v>
      </c>
      <c r="J28" s="27" t="s">
        <v>16</v>
      </c>
      <c r="K28" s="58"/>
      <c r="L28" s="45" t="s">
        <v>53</v>
      </c>
      <c r="M28" s="2"/>
      <c r="N28" s="2"/>
      <c r="O28" s="2"/>
      <c r="P28" s="2"/>
      <c r="Q28" s="58"/>
      <c r="R28" s="2"/>
      <c r="S28" s="2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</row>
    <row r="29" spans="1:84" ht="13.5" thickTop="1">
      <c r="A29" s="5" t="s">
        <v>13</v>
      </c>
      <c r="B29" s="51">
        <f aca="true" t="shared" si="5" ref="B29:B41">L10*G10/1000</f>
        <v>0</v>
      </c>
      <c r="C29" s="52">
        <f aca="true" t="shared" si="6" ref="C29:C41">(N10+O10+P10+Q10+R10+T10)</f>
        <v>0</v>
      </c>
      <c r="D29" s="86">
        <f>B29</f>
        <v>0</v>
      </c>
      <c r="E29" s="87"/>
      <c r="F29" s="87"/>
      <c r="G29" s="52">
        <f>C29</f>
        <v>0</v>
      </c>
      <c r="H29" s="54"/>
      <c r="I29" s="69">
        <f aca="true" t="shared" si="7" ref="I29:I41">D29+G29</f>
        <v>0</v>
      </c>
      <c r="J29" s="70">
        <f aca="true" t="shared" si="8" ref="J29:J41">1.2*G29+1.6*D29</f>
        <v>0</v>
      </c>
      <c r="K29" s="58"/>
      <c r="L29" s="45" t="s">
        <v>21</v>
      </c>
      <c r="M29" s="3"/>
      <c r="N29" s="3"/>
      <c r="O29" s="3"/>
      <c r="P29" s="45">
        <v>4</v>
      </c>
      <c r="Q29" s="58"/>
      <c r="R29" s="3"/>
      <c r="S29" s="3"/>
      <c r="T29" s="4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</row>
    <row r="30" spans="1:84" ht="12.75">
      <c r="A30" s="6" t="s">
        <v>35</v>
      </c>
      <c r="B30" s="9">
        <f t="shared" si="5"/>
        <v>25.5</v>
      </c>
      <c r="C30" s="11">
        <f t="shared" si="6"/>
        <v>31.756</v>
      </c>
      <c r="D30" s="72">
        <f aca="true" t="shared" si="9" ref="D30:D41">D29+B30</f>
        <v>25.5</v>
      </c>
      <c r="E30" s="73"/>
      <c r="F30" s="74"/>
      <c r="G30" s="11">
        <f aca="true" t="shared" si="10" ref="G30:G41">G29+C30</f>
        <v>31.756</v>
      </c>
      <c r="H30" s="13"/>
      <c r="I30" s="68">
        <f t="shared" si="7"/>
        <v>57.256</v>
      </c>
      <c r="J30" s="71">
        <f t="shared" si="8"/>
        <v>78.9072</v>
      </c>
      <c r="K30" s="58"/>
      <c r="L30" s="45" t="s">
        <v>22</v>
      </c>
      <c r="M30" s="3"/>
      <c r="N30" s="3"/>
      <c r="O30" s="3"/>
      <c r="P30" s="45">
        <v>4</v>
      </c>
      <c r="Q30" s="58"/>
      <c r="R30" s="45"/>
      <c r="S30" s="3"/>
      <c r="T30" s="4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</row>
    <row r="31" spans="1:84" ht="12.75">
      <c r="A31" s="6">
        <v>9</v>
      </c>
      <c r="B31" s="9">
        <f t="shared" si="5"/>
        <v>17</v>
      </c>
      <c r="C31" s="11">
        <f t="shared" si="6"/>
        <v>31.406</v>
      </c>
      <c r="D31" s="72">
        <f t="shared" si="9"/>
        <v>42.5</v>
      </c>
      <c r="E31" s="73"/>
      <c r="F31" s="74"/>
      <c r="G31" s="11">
        <f t="shared" si="10"/>
        <v>63.162</v>
      </c>
      <c r="H31" s="13"/>
      <c r="I31" s="68">
        <f t="shared" si="7"/>
        <v>105.662</v>
      </c>
      <c r="J31" s="71">
        <f t="shared" si="8"/>
        <v>143.7944</v>
      </c>
      <c r="K31" s="58"/>
      <c r="L31" s="45" t="s">
        <v>23</v>
      </c>
      <c r="M31" s="3"/>
      <c r="N31" s="3"/>
      <c r="O31" s="3"/>
      <c r="P31" s="45">
        <v>3</v>
      </c>
      <c r="Q31" s="58"/>
      <c r="R31" s="45"/>
      <c r="S31" s="3"/>
      <c r="T31" s="4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</row>
    <row r="32" spans="1:84" ht="12.75">
      <c r="A32" s="6">
        <f aca="true" t="shared" si="11" ref="A32:A40">A13</f>
        <v>7</v>
      </c>
      <c r="B32" s="9">
        <f t="shared" si="5"/>
        <v>17</v>
      </c>
      <c r="C32" s="11">
        <f t="shared" si="6"/>
        <v>31.174999999999997</v>
      </c>
      <c r="D32" s="72">
        <f t="shared" si="9"/>
        <v>59.5</v>
      </c>
      <c r="E32" s="73"/>
      <c r="F32" s="74"/>
      <c r="G32" s="11">
        <f t="shared" si="10"/>
        <v>94.33699999999999</v>
      </c>
      <c r="H32" s="13"/>
      <c r="I32" s="68">
        <f t="shared" si="7"/>
        <v>153.837</v>
      </c>
      <c r="J32" s="71">
        <f t="shared" si="8"/>
        <v>208.40439999999998</v>
      </c>
      <c r="K32" s="58"/>
      <c r="L32" s="45" t="s">
        <v>20</v>
      </c>
      <c r="M32" s="3"/>
      <c r="N32" s="3"/>
      <c r="O32" s="3"/>
      <c r="P32" s="45">
        <v>2</v>
      </c>
      <c r="Q32" s="58"/>
      <c r="R32" s="45"/>
      <c r="S32" s="3"/>
      <c r="T32" s="4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</row>
    <row r="33" spans="1:84" ht="12.75">
      <c r="A33" s="6">
        <f t="shared" si="11"/>
        <v>6</v>
      </c>
      <c r="B33" s="9">
        <f t="shared" si="5"/>
        <v>17</v>
      </c>
      <c r="C33" s="11">
        <f t="shared" si="6"/>
        <v>31.174999999999997</v>
      </c>
      <c r="D33" s="72">
        <f t="shared" si="9"/>
        <v>76.5</v>
      </c>
      <c r="E33" s="73"/>
      <c r="F33" s="74"/>
      <c r="G33" s="11">
        <f t="shared" si="10"/>
        <v>125.51199999999999</v>
      </c>
      <c r="H33" s="13"/>
      <c r="I33" s="68">
        <f t="shared" si="7"/>
        <v>202.012</v>
      </c>
      <c r="J33" s="71">
        <f t="shared" si="8"/>
        <v>273.0144</v>
      </c>
      <c r="K33" s="58"/>
      <c r="L33" s="45"/>
      <c r="M33" s="3"/>
      <c r="N33" s="3"/>
      <c r="O33" s="3"/>
      <c r="P33" s="3"/>
      <c r="Q33" s="58"/>
      <c r="R33" s="45"/>
      <c r="S33" s="3"/>
      <c r="T33" s="4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</row>
    <row r="34" spans="1:84" ht="12.75">
      <c r="A34" s="6">
        <f t="shared" si="11"/>
        <v>5</v>
      </c>
      <c r="B34" s="9">
        <f t="shared" si="5"/>
        <v>17</v>
      </c>
      <c r="C34" s="11">
        <f t="shared" si="6"/>
        <v>31.174999999999997</v>
      </c>
      <c r="D34" s="72">
        <f t="shared" si="9"/>
        <v>93.5</v>
      </c>
      <c r="E34" s="73"/>
      <c r="F34" s="74"/>
      <c r="G34" s="11">
        <f t="shared" si="10"/>
        <v>156.68699999999998</v>
      </c>
      <c r="H34" s="13"/>
      <c r="I34" s="68">
        <f t="shared" si="7"/>
        <v>250.18699999999998</v>
      </c>
      <c r="J34" s="71">
        <f t="shared" si="8"/>
        <v>337.6244</v>
      </c>
      <c r="K34" s="58"/>
      <c r="L34" s="45" t="s">
        <v>30</v>
      </c>
      <c r="M34" s="3"/>
      <c r="N34" s="3"/>
      <c r="O34" s="3"/>
      <c r="P34" s="3"/>
      <c r="Q34" s="58"/>
      <c r="R34" s="45"/>
      <c r="S34" s="3"/>
      <c r="T34" s="4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</row>
    <row r="35" spans="1:84" ht="12.75">
      <c r="A35" s="6">
        <f t="shared" si="11"/>
        <v>4</v>
      </c>
      <c r="B35" s="9">
        <f t="shared" si="5"/>
        <v>17</v>
      </c>
      <c r="C35" s="11">
        <f t="shared" si="6"/>
        <v>31.174999999999997</v>
      </c>
      <c r="D35" s="72">
        <f t="shared" si="9"/>
        <v>110.5</v>
      </c>
      <c r="E35" s="73"/>
      <c r="F35" s="74"/>
      <c r="G35" s="11">
        <f t="shared" si="10"/>
        <v>187.86199999999997</v>
      </c>
      <c r="H35" s="13"/>
      <c r="I35" s="68">
        <f t="shared" si="7"/>
        <v>298.36199999999997</v>
      </c>
      <c r="J35" s="71">
        <f t="shared" si="8"/>
        <v>402.23439999999994</v>
      </c>
      <c r="K35" s="58"/>
      <c r="L35" s="45" t="s">
        <v>54</v>
      </c>
      <c r="M35" s="3"/>
      <c r="N35" s="3"/>
      <c r="O35" s="3"/>
      <c r="P35" s="3"/>
      <c r="Q35" s="58"/>
      <c r="R35" s="3"/>
      <c r="S35" s="3"/>
      <c r="T35" s="4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</row>
    <row r="36" spans="1:84" ht="12.75">
      <c r="A36" s="6">
        <f t="shared" si="11"/>
        <v>3</v>
      </c>
      <c r="B36" s="9">
        <f t="shared" si="5"/>
        <v>17</v>
      </c>
      <c r="C36" s="11">
        <f t="shared" si="6"/>
        <v>33.3</v>
      </c>
      <c r="D36" s="72">
        <f t="shared" si="9"/>
        <v>127.5</v>
      </c>
      <c r="E36" s="73"/>
      <c r="F36" s="74"/>
      <c r="G36" s="11">
        <f t="shared" si="10"/>
        <v>221.16199999999998</v>
      </c>
      <c r="H36" s="13"/>
      <c r="I36" s="68">
        <f t="shared" si="7"/>
        <v>348.662</v>
      </c>
      <c r="J36" s="71">
        <f t="shared" si="8"/>
        <v>469.39439999999996</v>
      </c>
      <c r="K36" s="58"/>
      <c r="L36" s="45" t="s">
        <v>31</v>
      </c>
      <c r="M36" s="3"/>
      <c r="N36" s="3"/>
      <c r="O36" s="3"/>
      <c r="P36" s="3"/>
      <c r="Q36" s="58"/>
      <c r="R36" s="3"/>
      <c r="S36" s="3"/>
      <c r="T36" s="4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</row>
    <row r="37" spans="1:84" ht="12.75">
      <c r="A37" s="6">
        <f t="shared" si="11"/>
        <v>2</v>
      </c>
      <c r="B37" s="9">
        <f t="shared" si="5"/>
        <v>17</v>
      </c>
      <c r="C37" s="11">
        <f t="shared" si="6"/>
        <v>33.3</v>
      </c>
      <c r="D37" s="72">
        <f t="shared" si="9"/>
        <v>144.5</v>
      </c>
      <c r="E37" s="73"/>
      <c r="F37" s="74"/>
      <c r="G37" s="11">
        <f t="shared" si="10"/>
        <v>254.462</v>
      </c>
      <c r="H37" s="13"/>
      <c r="I37" s="68">
        <f t="shared" si="7"/>
        <v>398.962</v>
      </c>
      <c r="J37" s="71">
        <f t="shared" si="8"/>
        <v>536.5544</v>
      </c>
      <c r="K37" s="58"/>
      <c r="L37" s="45" t="s">
        <v>32</v>
      </c>
      <c r="M37" s="3"/>
      <c r="N37" s="3"/>
      <c r="O37" s="3"/>
      <c r="P37" s="3"/>
      <c r="Q37" s="58"/>
      <c r="R37" s="3"/>
      <c r="S37" s="3"/>
      <c r="T37" s="4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</row>
    <row r="38" spans="1:84" ht="12.75">
      <c r="A38" s="6">
        <f t="shared" si="11"/>
        <v>1</v>
      </c>
      <c r="B38" s="9">
        <f t="shared" si="5"/>
        <v>10</v>
      </c>
      <c r="C38" s="11">
        <f t="shared" si="6"/>
        <v>27</v>
      </c>
      <c r="D38" s="72">
        <f t="shared" si="9"/>
        <v>154.5</v>
      </c>
      <c r="E38" s="73"/>
      <c r="F38" s="74"/>
      <c r="G38" s="11">
        <f t="shared" si="10"/>
        <v>281.462</v>
      </c>
      <c r="H38" s="13"/>
      <c r="I38" s="68">
        <f t="shared" si="7"/>
        <v>435.962</v>
      </c>
      <c r="J38" s="71">
        <f t="shared" si="8"/>
        <v>584.9544</v>
      </c>
      <c r="K38" s="58"/>
      <c r="L38" s="45" t="s">
        <v>33</v>
      </c>
      <c r="M38" s="3"/>
      <c r="N38" s="3"/>
      <c r="O38" s="3"/>
      <c r="P38" s="3"/>
      <c r="Q38" s="58"/>
      <c r="R38" s="3"/>
      <c r="S38" s="3"/>
      <c r="T38" s="4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</row>
    <row r="39" spans="1:84" ht="12.75">
      <c r="A39" s="6" t="str">
        <f t="shared" si="11"/>
        <v>P-2</v>
      </c>
      <c r="B39" s="9">
        <f t="shared" si="5"/>
        <v>0</v>
      </c>
      <c r="C39" s="11">
        <f t="shared" si="6"/>
        <v>0</v>
      </c>
      <c r="D39" s="72">
        <f t="shared" si="9"/>
        <v>154.5</v>
      </c>
      <c r="E39" s="73"/>
      <c r="F39" s="74"/>
      <c r="G39" s="11">
        <f t="shared" si="10"/>
        <v>281.462</v>
      </c>
      <c r="H39" s="13"/>
      <c r="I39" s="68">
        <f t="shared" si="7"/>
        <v>435.962</v>
      </c>
      <c r="J39" s="71">
        <f t="shared" si="8"/>
        <v>584.9544</v>
      </c>
      <c r="K39" s="58"/>
      <c r="L39" s="45" t="s">
        <v>34</v>
      </c>
      <c r="M39" s="58"/>
      <c r="N39" s="58"/>
      <c r="O39" s="58"/>
      <c r="P39" s="58"/>
      <c r="Q39" s="58"/>
      <c r="R39" s="3"/>
      <c r="S39" s="3"/>
      <c r="T39" s="4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</row>
    <row r="40" spans="1:84" ht="12.75">
      <c r="A40" s="6" t="str">
        <f t="shared" si="11"/>
        <v>P-3</v>
      </c>
      <c r="B40" s="9">
        <f t="shared" si="5"/>
        <v>4</v>
      </c>
      <c r="C40" s="11">
        <f t="shared" si="6"/>
        <v>11.925</v>
      </c>
      <c r="D40" s="72">
        <f t="shared" si="9"/>
        <v>158.5</v>
      </c>
      <c r="E40" s="73"/>
      <c r="F40" s="74"/>
      <c r="G40" s="11">
        <f t="shared" si="10"/>
        <v>293.387</v>
      </c>
      <c r="H40" s="14"/>
      <c r="I40" s="68">
        <f t="shared" si="7"/>
        <v>451.887</v>
      </c>
      <c r="J40" s="71">
        <f t="shared" si="8"/>
        <v>605.6644</v>
      </c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</row>
    <row r="41" spans="1:84" ht="12.75">
      <c r="A41" s="57" t="s">
        <v>58</v>
      </c>
      <c r="B41" s="9">
        <f t="shared" si="5"/>
        <v>4</v>
      </c>
      <c r="C41" s="11">
        <f t="shared" si="6"/>
        <v>11.75</v>
      </c>
      <c r="D41" s="72">
        <f t="shared" si="9"/>
        <v>162.5</v>
      </c>
      <c r="E41" s="73"/>
      <c r="F41" s="74"/>
      <c r="G41" s="11">
        <f t="shared" si="10"/>
        <v>305.137</v>
      </c>
      <c r="H41" s="58"/>
      <c r="I41" s="68">
        <f t="shared" si="7"/>
        <v>467.637</v>
      </c>
      <c r="J41" s="71">
        <f t="shared" si="8"/>
        <v>626.1644</v>
      </c>
      <c r="K41" s="2"/>
      <c r="L41" s="2"/>
      <c r="M41" s="2"/>
      <c r="N41" s="46"/>
      <c r="O41" s="58"/>
      <c r="P41" s="58"/>
      <c r="Q41" s="58"/>
      <c r="R41" s="58"/>
      <c r="S41" s="58"/>
      <c r="T41" s="58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</row>
    <row r="42" spans="1:84" ht="12.7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</row>
    <row r="43" spans="14:84" ht="12.75">
      <c r="N43" s="58"/>
      <c r="O43" s="58"/>
      <c r="P43" s="58"/>
      <c r="Q43" s="58"/>
      <c r="R43" s="58"/>
      <c r="S43" s="58"/>
      <c r="T43" s="58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</row>
    <row r="44" spans="14:84" ht="12.75">
      <c r="N44" s="58"/>
      <c r="O44" s="58"/>
      <c r="P44" s="58"/>
      <c r="Q44" s="58"/>
      <c r="R44" s="58"/>
      <c r="S44" s="58"/>
      <c r="T44" s="58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</row>
    <row r="45" spans="1:84" ht="12.75">
      <c r="A45" s="47" t="s">
        <v>25</v>
      </c>
      <c r="B45" s="47"/>
      <c r="C45" s="2"/>
      <c r="D45" s="2"/>
      <c r="E45" s="2"/>
      <c r="F45" s="2"/>
      <c r="G45" s="2"/>
      <c r="H45" s="2"/>
      <c r="I45" s="2"/>
      <c r="J45" s="2"/>
      <c r="K45" s="2"/>
      <c r="L45" s="2"/>
      <c r="M45" s="58"/>
      <c r="N45" s="58"/>
      <c r="O45" s="58"/>
      <c r="P45" s="58"/>
      <c r="Q45" s="58"/>
      <c r="R45" s="58"/>
      <c r="S45" s="58"/>
      <c r="T45" s="58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</row>
    <row r="46" spans="1:21" ht="12.75">
      <c r="A46" s="46" t="s">
        <v>26</v>
      </c>
      <c r="B46" s="46"/>
      <c r="C46" s="2"/>
      <c r="D46" s="2"/>
      <c r="E46" s="2"/>
      <c r="F46" s="2"/>
      <c r="G46" s="2">
        <v>4000</v>
      </c>
      <c r="H46" s="2"/>
      <c r="I46" s="16"/>
      <c r="J46" s="16" t="s">
        <v>27</v>
      </c>
      <c r="K46" s="2"/>
      <c r="M46" s="13">
        <f>SQRT(G47)</f>
        <v>10.812458092404336</v>
      </c>
      <c r="N46" s="58"/>
      <c r="O46" s="58"/>
      <c r="P46" s="58"/>
      <c r="Q46" s="58"/>
      <c r="R46" s="58"/>
      <c r="S46" s="58"/>
      <c r="T46" s="58"/>
      <c r="U46" s="58"/>
    </row>
    <row r="47" spans="1:21" ht="15">
      <c r="A47" s="46" t="s">
        <v>55</v>
      </c>
      <c r="B47" s="46"/>
      <c r="C47" s="2"/>
      <c r="D47" s="2"/>
      <c r="E47" s="2"/>
      <c r="F47" s="2"/>
      <c r="G47" s="48">
        <f>I41*1000/G46</f>
        <v>116.90925</v>
      </c>
      <c r="H47" s="49"/>
      <c r="I47" s="16"/>
      <c r="J47" s="2"/>
      <c r="K47" s="2"/>
      <c r="L47" s="50"/>
      <c r="M47" s="58"/>
      <c r="N47" s="58"/>
      <c r="O47" s="58"/>
      <c r="P47" s="58"/>
      <c r="Q47" s="58"/>
      <c r="R47" s="58"/>
      <c r="S47" s="58"/>
      <c r="T47" s="58"/>
      <c r="U47" s="58"/>
    </row>
    <row r="48" spans="3:21" ht="12.75"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</row>
    <row r="49" spans="3:21" ht="12.75"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</row>
    <row r="50" spans="3:21" ht="12.75"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</row>
    <row r="51" spans="3:21" ht="12.75"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</row>
    <row r="52" spans="3:21" ht="12.75"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</row>
    <row r="53" spans="3:21" ht="12.75"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</row>
    <row r="54" spans="3:21" ht="12.75"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</row>
    <row r="55" spans="3:21" ht="12.75"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</row>
    <row r="56" spans="3:21" ht="12.75"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3:21" ht="12.75"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3:21" ht="12.75"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</row>
    <row r="59" spans="3:21" ht="12.75"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</row>
    <row r="60" spans="3:21" ht="12.75"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</row>
    <row r="61" spans="3:21" ht="12.75"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</row>
    <row r="62" spans="3:21" ht="12.75"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</row>
    <row r="63" spans="3:21" ht="12.75"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</row>
    <row r="64" spans="3:21" ht="12.75"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</row>
    <row r="65" spans="3:21" ht="12.75"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</row>
    <row r="66" spans="3:21" ht="12.75"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</row>
    <row r="67" spans="3:21" ht="12.75"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</row>
    <row r="68" spans="3:21" ht="12.75"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</row>
    <row r="69" spans="3:21" ht="12.75"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</row>
    <row r="70" spans="3:21" ht="12.75"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</row>
    <row r="71" spans="3:21" ht="12.75"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</row>
    <row r="72" spans="3:21" ht="12.75"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</row>
    <row r="73" spans="3:21" ht="12.75"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</row>
    <row r="74" spans="3:21" ht="12.75"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</row>
    <row r="75" spans="3:21" ht="12.75"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</row>
    <row r="76" spans="3:21" ht="12.75"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</row>
    <row r="77" spans="3:21" ht="12.75"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</row>
    <row r="78" spans="3:21" ht="12.75"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</row>
    <row r="79" spans="3:21" ht="12.75"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</row>
    <row r="80" spans="3:21" ht="12.75"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</row>
    <row r="81" spans="3:21" ht="12.75"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</row>
    <row r="82" spans="3:21" ht="12.75"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</row>
    <row r="83" spans="3:21" ht="12.75"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</row>
    <row r="84" spans="3:21" ht="12.75"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</row>
    <row r="85" spans="3:21" ht="12.75"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</row>
    <row r="86" spans="3:21" ht="12.75"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</row>
    <row r="87" spans="3:21" ht="12.75"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</row>
    <row r="88" spans="3:21" ht="12.75"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</row>
    <row r="89" spans="3:21" ht="12.75"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</row>
    <row r="90" spans="3:21" ht="12.75"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</row>
    <row r="91" spans="3:21" ht="12.75"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</row>
    <row r="92" spans="3:21" ht="12.75"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</row>
    <row r="93" spans="3:21" ht="12.75"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</row>
    <row r="94" spans="3:21" ht="12.75"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</row>
    <row r="95" spans="3:21" ht="12.75"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</row>
    <row r="96" spans="3:21" ht="12.75"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</row>
    <row r="97" spans="3:21" ht="12.75"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</row>
    <row r="98" spans="3:21" ht="12.75"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</row>
    <row r="99" spans="3:21" ht="12.75"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</row>
    <row r="100" spans="3:21" ht="12.75"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</row>
    <row r="101" spans="3:21" ht="12.75"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</row>
    <row r="102" spans="3:21" ht="12.75"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</row>
    <row r="103" spans="3:21" ht="12.75"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</row>
    <row r="104" spans="3:21" ht="12.75"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</row>
    <row r="105" spans="3:21" ht="12.75"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</row>
    <row r="106" spans="3:21" ht="12.75"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</row>
    <row r="107" spans="3:21" ht="12.75"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</row>
    <row r="108" spans="3:21" ht="12.75"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</row>
    <row r="109" spans="3:21" ht="12.75"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</row>
    <row r="110" spans="3:21" ht="12.75"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</row>
    <row r="111" spans="3:21" ht="12.75"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</row>
    <row r="112" spans="3:21" ht="12.75"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</row>
    <row r="113" spans="3:21" ht="12.75"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</row>
    <row r="114" spans="3:21" ht="12.75"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</row>
  </sheetData>
  <mergeCells count="19">
    <mergeCell ref="D29:F29"/>
    <mergeCell ref="D30:F30"/>
    <mergeCell ref="D31:F31"/>
    <mergeCell ref="D32:F32"/>
    <mergeCell ref="A8:A9"/>
    <mergeCell ref="D8:F8"/>
    <mergeCell ref="D9:F9"/>
    <mergeCell ref="D27:F27"/>
    <mergeCell ref="A27:A28"/>
    <mergeCell ref="D41:F41"/>
    <mergeCell ref="D28:F28"/>
    <mergeCell ref="D33:F33"/>
    <mergeCell ref="D34:F34"/>
    <mergeCell ref="D35:F35"/>
    <mergeCell ref="D36:F36"/>
    <mergeCell ref="D37:F37"/>
    <mergeCell ref="D38:F38"/>
    <mergeCell ref="D39:F39"/>
    <mergeCell ref="D40:F40"/>
  </mergeCells>
  <printOptions/>
  <pageMargins left="0.5" right="0.5" top="0.5" bottom="0.5" header="0.5" footer="0.5"/>
  <pageSetup fitToHeight="1" fitToWidth="1" horizontalDpi="600" verticalDpi="600" orientation="landscape" scale="98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CF114"/>
  <sheetViews>
    <sheetView workbookViewId="0" topLeftCell="A1">
      <selection activeCell="G24" sqref="G24"/>
    </sheetView>
  </sheetViews>
  <sheetFormatPr defaultColWidth="9.140625" defaultRowHeight="12.75"/>
  <cols>
    <col min="1" max="2" width="6.8515625" style="0" customWidth="1"/>
    <col min="3" max="3" width="7.57421875" style="0" customWidth="1"/>
    <col min="4" max="4" width="3.7109375" style="0" customWidth="1"/>
    <col min="5" max="5" width="2.421875" style="0" customWidth="1"/>
    <col min="6" max="6" width="3.7109375" style="0" customWidth="1"/>
    <col min="7" max="7" width="15.421875" style="0" customWidth="1"/>
    <col min="8" max="8" width="6.00390625" style="0" hidden="1" customWidth="1"/>
    <col min="9" max="9" width="7.57421875" style="0" bestFit="1" customWidth="1"/>
    <col min="10" max="10" width="8.8515625" style="0" bestFit="1" customWidth="1"/>
    <col min="11" max="11" width="8.7109375" style="0" bestFit="1" customWidth="1"/>
    <col min="12" max="12" width="9.28125" style="0" bestFit="1" customWidth="1"/>
    <col min="13" max="13" width="7.140625" style="0" customWidth="1"/>
    <col min="14" max="14" width="6.00390625" style="0" bestFit="1" customWidth="1"/>
    <col min="15" max="15" width="6.28125" style="0" bestFit="1" customWidth="1"/>
    <col min="16" max="16" width="7.140625" style="0" bestFit="1" customWidth="1"/>
    <col min="17" max="17" width="7.57421875" style="0" bestFit="1" customWidth="1"/>
    <col min="18" max="18" width="6.00390625" style="0" bestFit="1" customWidth="1"/>
    <col min="19" max="19" width="5.28125" style="0" bestFit="1" customWidth="1"/>
    <col min="20" max="20" width="6.00390625" style="0" bestFit="1" customWidth="1"/>
  </cols>
  <sheetData>
    <row r="1" spans="1:84" ht="12.75">
      <c r="A1" s="15" t="s">
        <v>0</v>
      </c>
      <c r="B1" s="15"/>
      <c r="C1" s="1" t="s">
        <v>59</v>
      </c>
      <c r="D1" s="1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</row>
    <row r="2" spans="1:84" ht="12.75">
      <c r="A2" s="15" t="s">
        <v>24</v>
      </c>
      <c r="B2" s="15"/>
      <c r="C2" s="1"/>
      <c r="D2" s="16"/>
      <c r="E2" s="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</row>
    <row r="3" spans="1:84" ht="12.75">
      <c r="A3" s="15" t="s">
        <v>1</v>
      </c>
      <c r="B3" s="15"/>
      <c r="C3" s="1"/>
      <c r="D3" s="1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</row>
    <row r="4" spans="1:84" ht="12.75">
      <c r="A4" s="15" t="s">
        <v>2</v>
      </c>
      <c r="B4" s="15"/>
      <c r="C4" s="1"/>
      <c r="D4" s="16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</row>
    <row r="5" spans="1:84" ht="12.75">
      <c r="A5" s="15"/>
      <c r="B5" s="1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</row>
    <row r="6" spans="1:84" ht="12.75">
      <c r="A6" s="15" t="s">
        <v>3</v>
      </c>
      <c r="B6" s="15"/>
      <c r="C6" s="1"/>
      <c r="D6" s="1" t="s">
        <v>80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</row>
    <row r="7" spans="1:84" ht="12.75">
      <c r="A7" s="7"/>
      <c r="B7" s="7"/>
      <c r="C7" s="7"/>
      <c r="D7" s="18"/>
      <c r="E7" s="18"/>
      <c r="F7" s="18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</row>
    <row r="8" spans="1:84" ht="13.5">
      <c r="A8" s="78" t="s">
        <v>4</v>
      </c>
      <c r="B8" s="19" t="s">
        <v>28</v>
      </c>
      <c r="C8" s="20" t="s">
        <v>5</v>
      </c>
      <c r="D8" s="80" t="s">
        <v>10</v>
      </c>
      <c r="E8" s="80"/>
      <c r="F8" s="80"/>
      <c r="G8" s="20" t="s">
        <v>37</v>
      </c>
      <c r="H8" s="21"/>
      <c r="I8" s="21" t="s">
        <v>38</v>
      </c>
      <c r="J8" s="22" t="s">
        <v>11</v>
      </c>
      <c r="K8" s="23" t="s">
        <v>7</v>
      </c>
      <c r="L8" s="24" t="s">
        <v>9</v>
      </c>
      <c r="M8" s="21" t="s">
        <v>14</v>
      </c>
      <c r="N8" s="25" t="s">
        <v>39</v>
      </c>
      <c r="O8" s="25" t="s">
        <v>40</v>
      </c>
      <c r="P8" s="20" t="s">
        <v>41</v>
      </c>
      <c r="Q8" s="20" t="s">
        <v>42</v>
      </c>
      <c r="R8" s="21" t="s">
        <v>43</v>
      </c>
      <c r="S8" s="20" t="s">
        <v>18</v>
      </c>
      <c r="T8" s="20" t="s">
        <v>44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</row>
    <row r="9" spans="1:84" ht="15" thickBot="1">
      <c r="A9" s="79"/>
      <c r="B9" s="26" t="s">
        <v>29</v>
      </c>
      <c r="C9" s="27" t="s">
        <v>17</v>
      </c>
      <c r="D9" s="76" t="s">
        <v>8</v>
      </c>
      <c r="E9" s="76"/>
      <c r="F9" s="76"/>
      <c r="G9" s="27" t="s">
        <v>45</v>
      </c>
      <c r="H9" s="28"/>
      <c r="I9" s="29" t="s">
        <v>19</v>
      </c>
      <c r="J9" s="30" t="s">
        <v>46</v>
      </c>
      <c r="K9" s="31" t="s">
        <v>12</v>
      </c>
      <c r="L9" s="32" t="s">
        <v>46</v>
      </c>
      <c r="M9" s="28" t="s">
        <v>15</v>
      </c>
      <c r="N9" s="33" t="s">
        <v>16</v>
      </c>
      <c r="O9" s="33" t="s">
        <v>16</v>
      </c>
      <c r="P9" s="27" t="s">
        <v>16</v>
      </c>
      <c r="Q9" s="27" t="s">
        <v>16</v>
      </c>
      <c r="R9" s="28" t="s">
        <v>16</v>
      </c>
      <c r="S9" s="27" t="s">
        <v>6</v>
      </c>
      <c r="T9" s="27" t="s">
        <v>16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</row>
    <row r="10" spans="1:84" ht="13.5" thickTop="1">
      <c r="A10" s="65" t="s">
        <v>13</v>
      </c>
      <c r="B10" s="65" t="s">
        <v>13</v>
      </c>
      <c r="C10" s="65">
        <v>20</v>
      </c>
      <c r="D10" s="65">
        <v>14</v>
      </c>
      <c r="E10" s="65"/>
      <c r="F10" s="65">
        <v>24</v>
      </c>
      <c r="G10" s="65">
        <v>160</v>
      </c>
      <c r="H10" s="65"/>
      <c r="I10" s="65">
        <v>2</v>
      </c>
      <c r="J10" s="65">
        <v>30</v>
      </c>
      <c r="K10" s="66">
        <f aca="true" t="shared" si="0" ref="K10:K22">IF(G10*I10&gt;=400,IF(B10="Roof",0,IF(0.25+15/SQRT(G10*I10)&lt;0.4,0.4,0.25+15/SQRT(G10*I10))),0)</f>
        <v>0</v>
      </c>
      <c r="L10" s="67">
        <f aca="true" t="shared" si="1" ref="L10:L22">IF(K10&gt;0,J10*K10,J10)</f>
        <v>30</v>
      </c>
      <c r="M10" s="65">
        <v>5</v>
      </c>
      <c r="N10" s="65">
        <f aca="true" t="shared" si="2" ref="N10:N22">0.15*M10/12*G10</f>
        <v>10</v>
      </c>
      <c r="O10" s="65"/>
      <c r="P10" s="65"/>
      <c r="Q10" s="65">
        <v>8</v>
      </c>
      <c r="R10" s="65">
        <f aca="true" t="shared" si="3" ref="R10:R22">0.15*D10*F10/144*C10</f>
        <v>7.000000000000001</v>
      </c>
      <c r="S10" s="65">
        <v>20</v>
      </c>
      <c r="T10" s="65">
        <f aca="true" t="shared" si="4" ref="T10:T22">S10*G10/1000</f>
        <v>3.2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</row>
    <row r="11" spans="1:84" ht="12.75">
      <c r="A11" s="6" t="s">
        <v>35</v>
      </c>
      <c r="B11" s="6" t="s">
        <v>36</v>
      </c>
      <c r="C11" s="6">
        <v>15.66</v>
      </c>
      <c r="D11" s="6">
        <v>14</v>
      </c>
      <c r="E11" s="6"/>
      <c r="F11" s="6">
        <v>24</v>
      </c>
      <c r="G11" s="8">
        <v>600</v>
      </c>
      <c r="H11" s="6"/>
      <c r="I11" s="6">
        <v>4</v>
      </c>
      <c r="J11" s="6">
        <v>150</v>
      </c>
      <c r="K11" s="9">
        <f t="shared" si="0"/>
        <v>0.5561862178478973</v>
      </c>
      <c r="L11" s="10">
        <f t="shared" si="1"/>
        <v>83.4279326771846</v>
      </c>
      <c r="M11" s="6">
        <v>7</v>
      </c>
      <c r="N11" s="6">
        <f t="shared" si="2"/>
        <v>52.50000000000001</v>
      </c>
      <c r="O11" s="6"/>
      <c r="P11" s="6"/>
      <c r="Q11" s="6">
        <v>8</v>
      </c>
      <c r="R11" s="6">
        <f t="shared" si="3"/>
        <v>5.481000000000001</v>
      </c>
      <c r="S11" s="6">
        <v>20</v>
      </c>
      <c r="T11" s="6">
        <f t="shared" si="4"/>
        <v>12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</row>
    <row r="12" spans="1:84" ht="12.75">
      <c r="A12" s="6">
        <v>8</v>
      </c>
      <c r="B12" s="6" t="s">
        <v>36</v>
      </c>
      <c r="C12" s="6">
        <v>14.66</v>
      </c>
      <c r="D12" s="6">
        <v>14</v>
      </c>
      <c r="E12" s="6"/>
      <c r="F12" s="6">
        <v>24</v>
      </c>
      <c r="G12" s="8">
        <v>600</v>
      </c>
      <c r="H12" s="6"/>
      <c r="I12" s="6">
        <v>4</v>
      </c>
      <c r="J12" s="6">
        <v>100</v>
      </c>
      <c r="K12" s="9">
        <f t="shared" si="0"/>
        <v>0.5561862178478973</v>
      </c>
      <c r="L12" s="10">
        <f t="shared" si="1"/>
        <v>55.61862178478974</v>
      </c>
      <c r="M12" s="6">
        <v>7</v>
      </c>
      <c r="N12" s="6">
        <f t="shared" si="2"/>
        <v>52.50000000000001</v>
      </c>
      <c r="O12" s="6"/>
      <c r="P12" s="6"/>
      <c r="Q12" s="6">
        <v>8</v>
      </c>
      <c r="R12" s="6">
        <f t="shared" si="3"/>
        <v>5.131</v>
      </c>
      <c r="S12" s="6">
        <v>20</v>
      </c>
      <c r="T12" s="6">
        <f t="shared" si="4"/>
        <v>12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</row>
    <row r="13" spans="1:84" ht="12.75">
      <c r="A13" s="6">
        <v>7</v>
      </c>
      <c r="B13" s="6" t="s">
        <v>36</v>
      </c>
      <c r="C13" s="6">
        <v>14</v>
      </c>
      <c r="D13" s="6">
        <v>14</v>
      </c>
      <c r="E13" s="6"/>
      <c r="F13" s="6">
        <v>24</v>
      </c>
      <c r="G13" s="8">
        <v>600</v>
      </c>
      <c r="H13" s="6"/>
      <c r="I13" s="6">
        <v>4</v>
      </c>
      <c r="J13" s="6">
        <v>100</v>
      </c>
      <c r="K13" s="9">
        <f t="shared" si="0"/>
        <v>0.5561862178478973</v>
      </c>
      <c r="L13" s="10">
        <f t="shared" si="1"/>
        <v>55.61862178478974</v>
      </c>
      <c r="M13" s="6">
        <v>7</v>
      </c>
      <c r="N13" s="6">
        <f t="shared" si="2"/>
        <v>52.50000000000001</v>
      </c>
      <c r="O13" s="6"/>
      <c r="P13" s="6"/>
      <c r="Q13" s="6">
        <v>8</v>
      </c>
      <c r="R13" s="6">
        <f t="shared" si="3"/>
        <v>4.9</v>
      </c>
      <c r="S13" s="6">
        <v>20</v>
      </c>
      <c r="T13" s="6">
        <f t="shared" si="4"/>
        <v>12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</row>
    <row r="14" spans="1:84" ht="12.75">
      <c r="A14" s="6">
        <v>6</v>
      </c>
      <c r="B14" s="6" t="s">
        <v>36</v>
      </c>
      <c r="C14" s="6">
        <v>14</v>
      </c>
      <c r="D14" s="6">
        <v>14</v>
      </c>
      <c r="E14" s="6"/>
      <c r="F14" s="6">
        <v>24</v>
      </c>
      <c r="G14" s="8">
        <v>600</v>
      </c>
      <c r="H14" s="6"/>
      <c r="I14" s="6">
        <v>4</v>
      </c>
      <c r="J14" s="6">
        <v>100</v>
      </c>
      <c r="K14" s="9">
        <f t="shared" si="0"/>
        <v>0.5561862178478973</v>
      </c>
      <c r="L14" s="10">
        <f t="shared" si="1"/>
        <v>55.61862178478974</v>
      </c>
      <c r="M14" s="6">
        <v>7</v>
      </c>
      <c r="N14" s="6">
        <f t="shared" si="2"/>
        <v>52.50000000000001</v>
      </c>
      <c r="O14" s="6"/>
      <c r="P14" s="6"/>
      <c r="Q14" s="6">
        <v>8</v>
      </c>
      <c r="R14" s="6">
        <f t="shared" si="3"/>
        <v>4.9</v>
      </c>
      <c r="S14" s="6">
        <v>20</v>
      </c>
      <c r="T14" s="6">
        <f t="shared" si="4"/>
        <v>12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</row>
    <row r="15" spans="1:84" ht="12.75">
      <c r="A15" s="6">
        <v>5</v>
      </c>
      <c r="B15" s="6" t="s">
        <v>36</v>
      </c>
      <c r="C15" s="6">
        <v>14</v>
      </c>
      <c r="D15" s="6">
        <v>14</v>
      </c>
      <c r="E15" s="6"/>
      <c r="F15" s="6">
        <v>24</v>
      </c>
      <c r="G15" s="8">
        <v>600</v>
      </c>
      <c r="H15" s="6"/>
      <c r="I15" s="6">
        <v>4</v>
      </c>
      <c r="J15" s="6">
        <v>100</v>
      </c>
      <c r="K15" s="9">
        <f t="shared" si="0"/>
        <v>0.5561862178478973</v>
      </c>
      <c r="L15" s="10">
        <f t="shared" si="1"/>
        <v>55.61862178478974</v>
      </c>
      <c r="M15" s="6">
        <v>7</v>
      </c>
      <c r="N15" s="6">
        <f t="shared" si="2"/>
        <v>52.50000000000001</v>
      </c>
      <c r="O15" s="6"/>
      <c r="P15" s="6"/>
      <c r="Q15" s="6">
        <v>8</v>
      </c>
      <c r="R15" s="6">
        <f t="shared" si="3"/>
        <v>4.9</v>
      </c>
      <c r="S15" s="6">
        <v>20</v>
      </c>
      <c r="T15" s="6">
        <f t="shared" si="4"/>
        <v>12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</row>
    <row r="16" spans="1:84" ht="12.75">
      <c r="A16" s="6">
        <v>4</v>
      </c>
      <c r="B16" s="6" t="s">
        <v>36</v>
      </c>
      <c r="C16" s="6">
        <v>14</v>
      </c>
      <c r="D16" s="6">
        <v>14</v>
      </c>
      <c r="E16" s="6"/>
      <c r="F16" s="6">
        <v>24</v>
      </c>
      <c r="G16" s="8">
        <v>600</v>
      </c>
      <c r="H16" s="6"/>
      <c r="I16" s="6">
        <v>4</v>
      </c>
      <c r="J16" s="6">
        <v>100</v>
      </c>
      <c r="K16" s="9">
        <f t="shared" si="0"/>
        <v>0.5561862178478973</v>
      </c>
      <c r="L16" s="10">
        <f t="shared" si="1"/>
        <v>55.61862178478974</v>
      </c>
      <c r="M16" s="6">
        <v>7</v>
      </c>
      <c r="N16" s="6">
        <f t="shared" si="2"/>
        <v>52.50000000000001</v>
      </c>
      <c r="O16" s="6"/>
      <c r="P16" s="6"/>
      <c r="Q16" s="6">
        <v>8</v>
      </c>
      <c r="R16" s="6">
        <f t="shared" si="3"/>
        <v>4.9</v>
      </c>
      <c r="S16" s="6">
        <v>20</v>
      </c>
      <c r="T16" s="6">
        <f t="shared" si="4"/>
        <v>12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</row>
    <row r="17" spans="1:84" ht="12.75">
      <c r="A17" s="6">
        <v>3</v>
      </c>
      <c r="B17" s="6" t="s">
        <v>36</v>
      </c>
      <c r="C17" s="6">
        <v>14</v>
      </c>
      <c r="D17" s="6">
        <v>14</v>
      </c>
      <c r="E17" s="6"/>
      <c r="F17" s="6">
        <v>24</v>
      </c>
      <c r="G17" s="8">
        <v>600</v>
      </c>
      <c r="H17" s="6"/>
      <c r="I17" s="6">
        <v>4</v>
      </c>
      <c r="J17" s="6">
        <v>100</v>
      </c>
      <c r="K17" s="9">
        <f t="shared" si="0"/>
        <v>0.5561862178478973</v>
      </c>
      <c r="L17" s="10">
        <f t="shared" si="1"/>
        <v>55.61862178478974</v>
      </c>
      <c r="M17" s="6">
        <v>8</v>
      </c>
      <c r="N17" s="6">
        <f t="shared" si="2"/>
        <v>59.99999999999999</v>
      </c>
      <c r="O17" s="6"/>
      <c r="P17" s="6"/>
      <c r="Q17" s="6">
        <v>8</v>
      </c>
      <c r="R17" s="6">
        <f t="shared" si="3"/>
        <v>4.9</v>
      </c>
      <c r="S17" s="6">
        <v>20</v>
      </c>
      <c r="T17" s="6">
        <f t="shared" si="4"/>
        <v>12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</row>
    <row r="18" spans="1:84" ht="12.75">
      <c r="A18" s="6">
        <v>2</v>
      </c>
      <c r="B18" s="6" t="s">
        <v>36</v>
      </c>
      <c r="C18" s="6">
        <v>14</v>
      </c>
      <c r="D18" s="6">
        <v>14</v>
      </c>
      <c r="E18" s="6"/>
      <c r="F18" s="6">
        <v>24</v>
      </c>
      <c r="G18" s="8">
        <v>600</v>
      </c>
      <c r="H18" s="6"/>
      <c r="I18" s="6">
        <v>4</v>
      </c>
      <c r="J18" s="6">
        <v>100</v>
      </c>
      <c r="K18" s="9">
        <f t="shared" si="0"/>
        <v>0.5561862178478973</v>
      </c>
      <c r="L18" s="10">
        <f t="shared" si="1"/>
        <v>55.61862178478974</v>
      </c>
      <c r="M18" s="6">
        <v>8</v>
      </c>
      <c r="N18" s="6">
        <f t="shared" si="2"/>
        <v>59.99999999999999</v>
      </c>
      <c r="O18" s="6"/>
      <c r="P18" s="6"/>
      <c r="Q18" s="6">
        <v>8</v>
      </c>
      <c r="R18" s="6">
        <f t="shared" si="3"/>
        <v>4.9</v>
      </c>
      <c r="S18" s="6">
        <v>20</v>
      </c>
      <c r="T18" s="6">
        <f t="shared" si="4"/>
        <v>12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</row>
    <row r="19" spans="1:84" ht="12.75">
      <c r="A19" s="6">
        <v>1</v>
      </c>
      <c r="B19" s="6" t="s">
        <v>36</v>
      </c>
      <c r="C19" s="6">
        <v>20</v>
      </c>
      <c r="D19" s="6">
        <v>14</v>
      </c>
      <c r="E19" s="6"/>
      <c r="F19" s="6">
        <v>24</v>
      </c>
      <c r="G19" s="6">
        <v>300</v>
      </c>
      <c r="H19" s="6"/>
      <c r="I19" s="6">
        <v>4</v>
      </c>
      <c r="J19" s="6">
        <v>100</v>
      </c>
      <c r="K19" s="9">
        <f t="shared" si="0"/>
        <v>0.6830127018922193</v>
      </c>
      <c r="L19" s="10">
        <f t="shared" si="1"/>
        <v>68.30127018922192</v>
      </c>
      <c r="M19" s="6">
        <v>8</v>
      </c>
      <c r="N19" s="6">
        <f t="shared" si="2"/>
        <v>29.999999999999996</v>
      </c>
      <c r="O19" s="6"/>
      <c r="P19" s="6"/>
      <c r="Q19" s="6">
        <v>8</v>
      </c>
      <c r="R19" s="6">
        <f t="shared" si="3"/>
        <v>7.000000000000001</v>
      </c>
      <c r="S19" s="6">
        <v>20</v>
      </c>
      <c r="T19" s="6">
        <f t="shared" si="4"/>
        <v>6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</row>
    <row r="20" spans="1:84" ht="12.75">
      <c r="A20" s="62" t="s">
        <v>56</v>
      </c>
      <c r="B20" s="62" t="s">
        <v>36</v>
      </c>
      <c r="C20" s="62">
        <v>0</v>
      </c>
      <c r="D20" s="62">
        <v>0</v>
      </c>
      <c r="E20" s="62"/>
      <c r="F20" s="62">
        <v>0</v>
      </c>
      <c r="G20" s="62">
        <v>0</v>
      </c>
      <c r="H20" s="62"/>
      <c r="I20" s="62">
        <v>0</v>
      </c>
      <c r="J20" s="62">
        <v>0</v>
      </c>
      <c r="K20" s="63">
        <f t="shared" si="0"/>
        <v>0</v>
      </c>
      <c r="L20" s="64">
        <f t="shared" si="1"/>
        <v>0</v>
      </c>
      <c r="M20" s="62">
        <v>0</v>
      </c>
      <c r="N20" s="62">
        <f t="shared" si="2"/>
        <v>0</v>
      </c>
      <c r="O20" s="62"/>
      <c r="P20" s="62"/>
      <c r="Q20" s="62">
        <v>0</v>
      </c>
      <c r="R20" s="62">
        <f t="shared" si="3"/>
        <v>0</v>
      </c>
      <c r="S20" s="62">
        <v>0</v>
      </c>
      <c r="T20" s="62">
        <f t="shared" si="4"/>
        <v>0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</row>
    <row r="21" spans="1:84" ht="12.75">
      <c r="A21" s="8" t="s">
        <v>57</v>
      </c>
      <c r="B21" s="8" t="s">
        <v>36</v>
      </c>
      <c r="C21" s="8">
        <v>10.5</v>
      </c>
      <c r="D21" s="8">
        <v>14</v>
      </c>
      <c r="E21" s="8"/>
      <c r="F21" s="8">
        <v>24</v>
      </c>
      <c r="G21" s="8">
        <v>300</v>
      </c>
      <c r="H21" s="8"/>
      <c r="I21" s="8">
        <v>4</v>
      </c>
      <c r="J21" s="8">
        <v>40</v>
      </c>
      <c r="K21" s="55">
        <f t="shared" si="0"/>
        <v>0.6830127018922193</v>
      </c>
      <c r="L21" s="56">
        <f t="shared" si="1"/>
        <v>27.32050807568877</v>
      </c>
      <c r="M21" s="8">
        <v>5</v>
      </c>
      <c r="N21" s="8">
        <f t="shared" si="2"/>
        <v>18.75</v>
      </c>
      <c r="O21" s="8"/>
      <c r="P21" s="8"/>
      <c r="Q21" s="8">
        <v>0</v>
      </c>
      <c r="R21" s="8">
        <f t="shared" si="3"/>
        <v>3.6750000000000003</v>
      </c>
      <c r="S21" s="8">
        <v>20</v>
      </c>
      <c r="T21" s="8">
        <f t="shared" si="4"/>
        <v>6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</row>
    <row r="22" spans="1:84" ht="12.75">
      <c r="A22" s="8" t="s">
        <v>58</v>
      </c>
      <c r="B22" s="8" t="s">
        <v>36</v>
      </c>
      <c r="C22" s="8">
        <v>10</v>
      </c>
      <c r="D22" s="8">
        <v>14</v>
      </c>
      <c r="E22" s="8"/>
      <c r="F22" s="8">
        <v>24</v>
      </c>
      <c r="G22" s="8">
        <v>300</v>
      </c>
      <c r="H22" s="8"/>
      <c r="I22" s="8">
        <v>4</v>
      </c>
      <c r="J22" s="8">
        <v>40</v>
      </c>
      <c r="K22" s="55">
        <f t="shared" si="0"/>
        <v>0.6830127018922193</v>
      </c>
      <c r="L22" s="56">
        <f t="shared" si="1"/>
        <v>27.32050807568877</v>
      </c>
      <c r="M22" s="8">
        <v>5</v>
      </c>
      <c r="N22" s="8">
        <f t="shared" si="2"/>
        <v>18.75</v>
      </c>
      <c r="O22" s="8"/>
      <c r="P22" s="8"/>
      <c r="Q22" s="8">
        <v>0</v>
      </c>
      <c r="R22" s="8">
        <f t="shared" si="3"/>
        <v>3.5000000000000004</v>
      </c>
      <c r="S22" s="8">
        <v>20</v>
      </c>
      <c r="T22" s="8">
        <f t="shared" si="4"/>
        <v>6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</row>
    <row r="23" spans="1:84" ht="12.7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</row>
    <row r="24" spans="21:84" ht="12.75"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</row>
    <row r="25" spans="21:84" ht="12.75"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</row>
    <row r="26" spans="21:84" ht="12.75"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</row>
    <row r="27" spans="1:84" ht="13.5">
      <c r="A27" s="84" t="s">
        <v>4</v>
      </c>
      <c r="B27" s="21" t="s">
        <v>47</v>
      </c>
      <c r="C27" s="35" t="s">
        <v>48</v>
      </c>
      <c r="D27" s="81" t="s">
        <v>49</v>
      </c>
      <c r="E27" s="82"/>
      <c r="F27" s="83"/>
      <c r="G27" s="38" t="s">
        <v>50</v>
      </c>
      <c r="H27" s="36"/>
      <c r="I27" s="37" t="s">
        <v>51</v>
      </c>
      <c r="J27" s="39" t="s">
        <v>52</v>
      </c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</row>
    <row r="28" spans="1:84" ht="13.5" thickBot="1">
      <c r="A28" s="85"/>
      <c r="B28" s="28" t="s">
        <v>16</v>
      </c>
      <c r="C28" s="41" t="s">
        <v>16</v>
      </c>
      <c r="D28" s="75" t="s">
        <v>16</v>
      </c>
      <c r="E28" s="76"/>
      <c r="F28" s="77"/>
      <c r="G28" s="43" t="s">
        <v>16</v>
      </c>
      <c r="H28" s="28"/>
      <c r="I28" s="42" t="s">
        <v>16</v>
      </c>
      <c r="J28" s="27" t="s">
        <v>16</v>
      </c>
      <c r="K28" s="58"/>
      <c r="L28" s="45" t="s">
        <v>53</v>
      </c>
      <c r="M28" s="2"/>
      <c r="N28" s="2"/>
      <c r="O28" s="2"/>
      <c r="P28" s="2"/>
      <c r="Q28" s="58"/>
      <c r="R28" s="2"/>
      <c r="S28" s="2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</row>
    <row r="29" spans="1:84" ht="13.5" thickTop="1">
      <c r="A29" s="5" t="s">
        <v>13</v>
      </c>
      <c r="B29" s="51">
        <f aca="true" t="shared" si="5" ref="B29:B41">L10*G10/1000</f>
        <v>4.8</v>
      </c>
      <c r="C29" s="52">
        <f aca="true" t="shared" si="6" ref="C29:C41">(N10+O10+P10+Q10+R10+T10)</f>
        <v>28.2</v>
      </c>
      <c r="D29" s="86">
        <f>B29</f>
        <v>4.8</v>
      </c>
      <c r="E29" s="87"/>
      <c r="F29" s="87"/>
      <c r="G29" s="52">
        <f>C29</f>
        <v>28.2</v>
      </c>
      <c r="H29" s="54"/>
      <c r="I29" s="69">
        <f aca="true" t="shared" si="7" ref="I29:I41">D29+G29</f>
        <v>33</v>
      </c>
      <c r="J29" s="70">
        <f aca="true" t="shared" si="8" ref="J29:J41">1.2*G29+1.6*D29</f>
        <v>41.519999999999996</v>
      </c>
      <c r="K29" s="58"/>
      <c r="L29" s="45" t="s">
        <v>21</v>
      </c>
      <c r="M29" s="3"/>
      <c r="N29" s="3"/>
      <c r="O29" s="3"/>
      <c r="P29" s="45">
        <v>4</v>
      </c>
      <c r="Q29" s="58"/>
      <c r="R29" s="3"/>
      <c r="S29" s="3"/>
      <c r="T29" s="4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</row>
    <row r="30" spans="1:84" ht="12.75">
      <c r="A30" s="6" t="s">
        <v>35</v>
      </c>
      <c r="B30" s="9">
        <f t="shared" si="5"/>
        <v>50.05675960631076</v>
      </c>
      <c r="C30" s="11">
        <f t="shared" si="6"/>
        <v>77.98100000000001</v>
      </c>
      <c r="D30" s="72">
        <f aca="true" t="shared" si="9" ref="D30:D41">D29+B30</f>
        <v>54.85675960631076</v>
      </c>
      <c r="E30" s="73"/>
      <c r="F30" s="74"/>
      <c r="G30" s="11">
        <f aca="true" t="shared" si="10" ref="G30:G41">G29+C30</f>
        <v>106.18100000000001</v>
      </c>
      <c r="H30" s="13"/>
      <c r="I30" s="68">
        <f t="shared" si="7"/>
        <v>161.03775960631077</v>
      </c>
      <c r="J30" s="71">
        <f t="shared" si="8"/>
        <v>215.18801537009722</v>
      </c>
      <c r="K30" s="58"/>
      <c r="L30" s="45" t="s">
        <v>22</v>
      </c>
      <c r="M30" s="3"/>
      <c r="N30" s="3"/>
      <c r="O30" s="3"/>
      <c r="P30" s="45">
        <v>4</v>
      </c>
      <c r="Q30" s="58"/>
      <c r="R30" s="45"/>
      <c r="S30" s="3"/>
      <c r="T30" s="4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</row>
    <row r="31" spans="1:84" ht="12.75">
      <c r="A31" s="6">
        <v>9</v>
      </c>
      <c r="B31" s="9">
        <f t="shared" si="5"/>
        <v>33.37117307087384</v>
      </c>
      <c r="C31" s="11">
        <f t="shared" si="6"/>
        <v>77.631</v>
      </c>
      <c r="D31" s="72">
        <f t="shared" si="9"/>
        <v>88.2279326771846</v>
      </c>
      <c r="E31" s="73"/>
      <c r="F31" s="74"/>
      <c r="G31" s="11">
        <f t="shared" si="10"/>
        <v>183.812</v>
      </c>
      <c r="H31" s="13"/>
      <c r="I31" s="68">
        <f t="shared" si="7"/>
        <v>272.0399326771846</v>
      </c>
      <c r="J31" s="71">
        <f t="shared" si="8"/>
        <v>361.7390922834953</v>
      </c>
      <c r="K31" s="58"/>
      <c r="L31" s="45" t="s">
        <v>23</v>
      </c>
      <c r="M31" s="3"/>
      <c r="N31" s="3"/>
      <c r="O31" s="3"/>
      <c r="P31" s="45">
        <v>3</v>
      </c>
      <c r="Q31" s="58"/>
      <c r="R31" s="45"/>
      <c r="S31" s="3"/>
      <c r="T31" s="4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</row>
    <row r="32" spans="1:84" ht="12.75">
      <c r="A32" s="6">
        <f aca="true" t="shared" si="11" ref="A32:A40">A13</f>
        <v>7</v>
      </c>
      <c r="B32" s="9">
        <f t="shared" si="5"/>
        <v>33.37117307087384</v>
      </c>
      <c r="C32" s="11">
        <f t="shared" si="6"/>
        <v>77.4</v>
      </c>
      <c r="D32" s="72">
        <f t="shared" si="9"/>
        <v>121.59910574805843</v>
      </c>
      <c r="E32" s="73"/>
      <c r="F32" s="74"/>
      <c r="G32" s="11">
        <f t="shared" si="10"/>
        <v>261.212</v>
      </c>
      <c r="H32" s="13"/>
      <c r="I32" s="68">
        <f t="shared" si="7"/>
        <v>382.8111057480584</v>
      </c>
      <c r="J32" s="71">
        <f t="shared" si="8"/>
        <v>508.01296919689344</v>
      </c>
      <c r="K32" s="58"/>
      <c r="L32" s="45" t="s">
        <v>20</v>
      </c>
      <c r="M32" s="3"/>
      <c r="N32" s="3"/>
      <c r="O32" s="3"/>
      <c r="P32" s="45">
        <v>2</v>
      </c>
      <c r="Q32" s="58"/>
      <c r="R32" s="45"/>
      <c r="S32" s="3"/>
      <c r="T32" s="4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</row>
    <row r="33" spans="1:84" ht="12.75">
      <c r="A33" s="6">
        <f t="shared" si="11"/>
        <v>6</v>
      </c>
      <c r="B33" s="9">
        <f t="shared" si="5"/>
        <v>33.37117307087384</v>
      </c>
      <c r="C33" s="11">
        <f t="shared" si="6"/>
        <v>77.4</v>
      </c>
      <c r="D33" s="72">
        <f t="shared" si="9"/>
        <v>154.9702788189323</v>
      </c>
      <c r="E33" s="73"/>
      <c r="F33" s="74"/>
      <c r="G33" s="11">
        <f t="shared" si="10"/>
        <v>338.61199999999997</v>
      </c>
      <c r="H33" s="13"/>
      <c r="I33" s="68">
        <f t="shared" si="7"/>
        <v>493.58227881893225</v>
      </c>
      <c r="J33" s="71">
        <f t="shared" si="8"/>
        <v>654.2868461102917</v>
      </c>
      <c r="K33" s="58"/>
      <c r="L33" s="45"/>
      <c r="M33" s="3"/>
      <c r="N33" s="3"/>
      <c r="O33" s="3"/>
      <c r="P33" s="3"/>
      <c r="Q33" s="58"/>
      <c r="R33" s="45"/>
      <c r="S33" s="3"/>
      <c r="T33" s="4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</row>
    <row r="34" spans="1:84" ht="12.75">
      <c r="A34" s="6">
        <f t="shared" si="11"/>
        <v>5</v>
      </c>
      <c r="B34" s="9">
        <f t="shared" si="5"/>
        <v>33.37117307087384</v>
      </c>
      <c r="C34" s="11">
        <f t="shared" si="6"/>
        <v>77.4</v>
      </c>
      <c r="D34" s="72">
        <f t="shared" si="9"/>
        <v>188.34145188980614</v>
      </c>
      <c r="E34" s="73"/>
      <c r="F34" s="74"/>
      <c r="G34" s="11">
        <f t="shared" si="10"/>
        <v>416.01199999999994</v>
      </c>
      <c r="H34" s="13"/>
      <c r="I34" s="68">
        <f t="shared" si="7"/>
        <v>604.3534518898061</v>
      </c>
      <c r="J34" s="71">
        <f t="shared" si="8"/>
        <v>800.5607230236897</v>
      </c>
      <c r="K34" s="58"/>
      <c r="L34" s="45" t="s">
        <v>30</v>
      </c>
      <c r="M34" s="3"/>
      <c r="N34" s="3"/>
      <c r="O34" s="3"/>
      <c r="P34" s="3"/>
      <c r="Q34" s="58"/>
      <c r="R34" s="45"/>
      <c r="S34" s="3"/>
      <c r="T34" s="4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</row>
    <row r="35" spans="1:84" ht="12.75">
      <c r="A35" s="6">
        <f t="shared" si="11"/>
        <v>4</v>
      </c>
      <c r="B35" s="9">
        <f t="shared" si="5"/>
        <v>33.37117307087384</v>
      </c>
      <c r="C35" s="11">
        <f t="shared" si="6"/>
        <v>77.4</v>
      </c>
      <c r="D35" s="72">
        <f t="shared" si="9"/>
        <v>221.71262496068</v>
      </c>
      <c r="E35" s="73"/>
      <c r="F35" s="74"/>
      <c r="G35" s="11">
        <f t="shared" si="10"/>
        <v>493.4119999999999</v>
      </c>
      <c r="H35" s="13"/>
      <c r="I35" s="68">
        <f t="shared" si="7"/>
        <v>715.12462496068</v>
      </c>
      <c r="J35" s="71">
        <f t="shared" si="8"/>
        <v>946.8345999370879</v>
      </c>
      <c r="K35" s="58"/>
      <c r="L35" s="45" t="s">
        <v>54</v>
      </c>
      <c r="M35" s="3"/>
      <c r="N35" s="3"/>
      <c r="O35" s="3"/>
      <c r="P35" s="3"/>
      <c r="Q35" s="58"/>
      <c r="R35" s="3"/>
      <c r="S35" s="3"/>
      <c r="T35" s="4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</row>
    <row r="36" spans="1:84" ht="12.75">
      <c r="A36" s="6">
        <f t="shared" si="11"/>
        <v>3</v>
      </c>
      <c r="B36" s="9">
        <f t="shared" si="5"/>
        <v>33.37117307087384</v>
      </c>
      <c r="C36" s="11">
        <f t="shared" si="6"/>
        <v>84.9</v>
      </c>
      <c r="D36" s="72">
        <f t="shared" si="9"/>
        <v>255.08379803155384</v>
      </c>
      <c r="E36" s="73"/>
      <c r="F36" s="74"/>
      <c r="G36" s="11">
        <f t="shared" si="10"/>
        <v>578.3119999999999</v>
      </c>
      <c r="H36" s="13"/>
      <c r="I36" s="68">
        <f t="shared" si="7"/>
        <v>833.3957980315538</v>
      </c>
      <c r="J36" s="71">
        <f t="shared" si="8"/>
        <v>1102.108476850486</v>
      </c>
      <c r="K36" s="58"/>
      <c r="L36" s="45" t="s">
        <v>31</v>
      </c>
      <c r="M36" s="3"/>
      <c r="N36" s="3"/>
      <c r="O36" s="3"/>
      <c r="P36" s="3"/>
      <c r="Q36" s="58"/>
      <c r="R36" s="3"/>
      <c r="S36" s="3"/>
      <c r="T36" s="4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</row>
    <row r="37" spans="1:84" ht="12.75">
      <c r="A37" s="6">
        <f t="shared" si="11"/>
        <v>2</v>
      </c>
      <c r="B37" s="9">
        <f t="shared" si="5"/>
        <v>33.37117307087384</v>
      </c>
      <c r="C37" s="11">
        <f t="shared" si="6"/>
        <v>84.9</v>
      </c>
      <c r="D37" s="72">
        <f t="shared" si="9"/>
        <v>288.4549711024277</v>
      </c>
      <c r="E37" s="73"/>
      <c r="F37" s="74"/>
      <c r="G37" s="11">
        <f t="shared" si="10"/>
        <v>663.2119999999999</v>
      </c>
      <c r="H37" s="13"/>
      <c r="I37" s="68">
        <f t="shared" si="7"/>
        <v>951.6669711024276</v>
      </c>
      <c r="J37" s="71">
        <f t="shared" si="8"/>
        <v>1257.382353763884</v>
      </c>
      <c r="K37" s="58"/>
      <c r="L37" s="45" t="s">
        <v>32</v>
      </c>
      <c r="M37" s="3"/>
      <c r="N37" s="3"/>
      <c r="O37" s="3"/>
      <c r="P37" s="3"/>
      <c r="Q37" s="58"/>
      <c r="R37" s="3"/>
      <c r="S37" s="3"/>
      <c r="T37" s="4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</row>
    <row r="38" spans="1:84" ht="12.75">
      <c r="A38" s="6">
        <f t="shared" si="11"/>
        <v>1</v>
      </c>
      <c r="B38" s="9">
        <f t="shared" si="5"/>
        <v>20.49038105676658</v>
      </c>
      <c r="C38" s="11">
        <f t="shared" si="6"/>
        <v>51</v>
      </c>
      <c r="D38" s="72">
        <f t="shared" si="9"/>
        <v>308.9453521591943</v>
      </c>
      <c r="E38" s="73"/>
      <c r="F38" s="74"/>
      <c r="G38" s="11">
        <f t="shared" si="10"/>
        <v>714.2119999999999</v>
      </c>
      <c r="H38" s="13"/>
      <c r="I38" s="68">
        <f t="shared" si="7"/>
        <v>1023.1573521591941</v>
      </c>
      <c r="J38" s="71">
        <f t="shared" si="8"/>
        <v>1351.3669634547107</v>
      </c>
      <c r="K38" s="58"/>
      <c r="L38" s="45" t="s">
        <v>33</v>
      </c>
      <c r="M38" s="3"/>
      <c r="N38" s="3"/>
      <c r="O38" s="3"/>
      <c r="P38" s="3"/>
      <c r="Q38" s="58"/>
      <c r="R38" s="3"/>
      <c r="S38" s="3"/>
      <c r="T38" s="4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</row>
    <row r="39" spans="1:84" ht="12.75">
      <c r="A39" s="6" t="str">
        <f t="shared" si="11"/>
        <v>P-2</v>
      </c>
      <c r="B39" s="9">
        <f t="shared" si="5"/>
        <v>0</v>
      </c>
      <c r="C39" s="11">
        <f t="shared" si="6"/>
        <v>0</v>
      </c>
      <c r="D39" s="72">
        <f t="shared" si="9"/>
        <v>308.9453521591943</v>
      </c>
      <c r="E39" s="73"/>
      <c r="F39" s="74"/>
      <c r="G39" s="11">
        <f t="shared" si="10"/>
        <v>714.2119999999999</v>
      </c>
      <c r="H39" s="13"/>
      <c r="I39" s="68">
        <f t="shared" si="7"/>
        <v>1023.1573521591941</v>
      </c>
      <c r="J39" s="71">
        <f t="shared" si="8"/>
        <v>1351.3669634547107</v>
      </c>
      <c r="K39" s="58"/>
      <c r="L39" s="45" t="s">
        <v>34</v>
      </c>
      <c r="M39" s="58"/>
      <c r="N39" s="58"/>
      <c r="O39" s="58"/>
      <c r="P39" s="58"/>
      <c r="Q39" s="58"/>
      <c r="R39" s="3"/>
      <c r="S39" s="3"/>
      <c r="T39" s="4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</row>
    <row r="40" spans="1:84" ht="12.75">
      <c r="A40" s="6" t="str">
        <f t="shared" si="11"/>
        <v>P-3</v>
      </c>
      <c r="B40" s="9">
        <f t="shared" si="5"/>
        <v>8.19615242270663</v>
      </c>
      <c r="C40" s="11">
        <f t="shared" si="6"/>
        <v>28.425</v>
      </c>
      <c r="D40" s="72">
        <f t="shared" si="9"/>
        <v>317.1415045819009</v>
      </c>
      <c r="E40" s="73"/>
      <c r="F40" s="74"/>
      <c r="G40" s="11">
        <f t="shared" si="10"/>
        <v>742.6369999999998</v>
      </c>
      <c r="H40" s="14"/>
      <c r="I40" s="68">
        <f t="shared" si="7"/>
        <v>1059.7785045819007</v>
      </c>
      <c r="J40" s="71">
        <f t="shared" si="8"/>
        <v>1398.590807331041</v>
      </c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</row>
    <row r="41" spans="1:84" ht="12.75">
      <c r="A41" s="57" t="s">
        <v>58</v>
      </c>
      <c r="B41" s="9">
        <f t="shared" si="5"/>
        <v>8.19615242270663</v>
      </c>
      <c r="C41" s="11">
        <f t="shared" si="6"/>
        <v>28.25</v>
      </c>
      <c r="D41" s="72">
        <f t="shared" si="9"/>
        <v>325.33765700460754</v>
      </c>
      <c r="E41" s="73"/>
      <c r="F41" s="74"/>
      <c r="G41" s="11">
        <f t="shared" si="10"/>
        <v>770.8869999999998</v>
      </c>
      <c r="H41" s="58"/>
      <c r="I41" s="68">
        <f t="shared" si="7"/>
        <v>1096.2246570046073</v>
      </c>
      <c r="J41" s="71">
        <f t="shared" si="8"/>
        <v>1445.6046512073717</v>
      </c>
      <c r="K41" s="2"/>
      <c r="L41" s="2"/>
      <c r="M41" s="2"/>
      <c r="N41" s="46"/>
      <c r="O41" s="58"/>
      <c r="P41" s="58"/>
      <c r="Q41" s="58"/>
      <c r="R41" s="58"/>
      <c r="S41" s="58"/>
      <c r="T41" s="58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</row>
    <row r="42" spans="1:84" ht="12.7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</row>
    <row r="43" spans="14:84" ht="12.75">
      <c r="N43" s="58"/>
      <c r="O43" s="58"/>
      <c r="P43" s="58"/>
      <c r="Q43" s="58"/>
      <c r="R43" s="58"/>
      <c r="S43" s="58"/>
      <c r="T43" s="58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</row>
    <row r="44" spans="14:84" ht="12.75">
      <c r="N44" s="58"/>
      <c r="O44" s="58"/>
      <c r="P44" s="58"/>
      <c r="Q44" s="58"/>
      <c r="R44" s="58"/>
      <c r="S44" s="58"/>
      <c r="T44" s="58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</row>
    <row r="45" spans="1:84" ht="12.75">
      <c r="A45" s="47" t="s">
        <v>25</v>
      </c>
      <c r="B45" s="47"/>
      <c r="C45" s="2"/>
      <c r="D45" s="2"/>
      <c r="E45" s="2"/>
      <c r="F45" s="2"/>
      <c r="G45" s="2"/>
      <c r="H45" s="2"/>
      <c r="I45" s="2"/>
      <c r="J45" s="2"/>
      <c r="K45" s="2"/>
      <c r="L45" s="2"/>
      <c r="M45" s="58"/>
      <c r="N45" s="58"/>
      <c r="O45" s="58"/>
      <c r="P45" s="58"/>
      <c r="Q45" s="58"/>
      <c r="R45" s="58"/>
      <c r="S45" s="58"/>
      <c r="T45" s="58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</row>
    <row r="46" spans="1:21" ht="12.75">
      <c r="A46" s="46" t="s">
        <v>26</v>
      </c>
      <c r="B46" s="46"/>
      <c r="C46" s="2"/>
      <c r="D46" s="2"/>
      <c r="E46" s="2"/>
      <c r="F46" s="2"/>
      <c r="G46" s="2">
        <v>4000</v>
      </c>
      <c r="H46" s="2"/>
      <c r="I46" s="16"/>
      <c r="J46" s="16" t="s">
        <v>27</v>
      </c>
      <c r="K46" s="2"/>
      <c r="M46" s="13">
        <f>SQRT(G47)</f>
        <v>16.554641773567674</v>
      </c>
      <c r="N46" s="58"/>
      <c r="O46" s="58"/>
      <c r="P46" s="58"/>
      <c r="Q46" s="58"/>
      <c r="R46" s="58"/>
      <c r="S46" s="58"/>
      <c r="T46" s="58"/>
      <c r="U46" s="58"/>
    </row>
    <row r="47" spans="1:21" ht="15">
      <c r="A47" s="46" t="s">
        <v>55</v>
      </c>
      <c r="B47" s="46"/>
      <c r="C47" s="2"/>
      <c r="D47" s="2"/>
      <c r="E47" s="2"/>
      <c r="F47" s="2"/>
      <c r="G47" s="48">
        <f>I41*1000/G46</f>
        <v>274.0561642511518</v>
      </c>
      <c r="H47" s="49"/>
      <c r="I47" s="16"/>
      <c r="J47" s="2"/>
      <c r="K47" s="2"/>
      <c r="L47" s="50"/>
      <c r="M47" s="58"/>
      <c r="N47" s="58"/>
      <c r="O47" s="58"/>
      <c r="P47" s="58"/>
      <c r="Q47" s="58"/>
      <c r="R47" s="58"/>
      <c r="S47" s="58"/>
      <c r="T47" s="58"/>
      <c r="U47" s="58"/>
    </row>
    <row r="48" spans="3:21" ht="12.75"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</row>
    <row r="49" spans="3:21" ht="12.75"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</row>
    <row r="50" spans="3:21" ht="12.75"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</row>
    <row r="51" spans="3:21" ht="12.75"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</row>
    <row r="52" spans="3:21" ht="12.75"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</row>
    <row r="53" spans="3:21" ht="12.75"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</row>
    <row r="54" spans="3:21" ht="12.75"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</row>
    <row r="55" spans="3:21" ht="12.75"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</row>
    <row r="56" spans="3:21" ht="12.75"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3:21" ht="12.75"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3:21" ht="12.75"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</row>
    <row r="59" spans="3:21" ht="12.75"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</row>
    <row r="60" spans="3:21" ht="12.75"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</row>
    <row r="61" spans="3:21" ht="12.75"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</row>
    <row r="62" spans="3:21" ht="12.75"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</row>
    <row r="63" spans="3:21" ht="12.75"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</row>
    <row r="64" spans="3:21" ht="12.75"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</row>
    <row r="65" spans="3:21" ht="12.75"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</row>
    <row r="66" spans="3:21" ht="12.75"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</row>
    <row r="67" spans="3:21" ht="12.75"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</row>
    <row r="68" spans="3:21" ht="12.75"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</row>
    <row r="69" spans="3:21" ht="12.75"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</row>
    <row r="70" spans="3:21" ht="12.75"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</row>
    <row r="71" spans="3:21" ht="12.75"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</row>
    <row r="72" spans="3:21" ht="12.75"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</row>
    <row r="73" spans="3:21" ht="12.75"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</row>
    <row r="74" spans="3:21" ht="12.75"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</row>
    <row r="75" spans="3:21" ht="12.75"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</row>
    <row r="76" spans="3:21" ht="12.75"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</row>
    <row r="77" spans="3:21" ht="12.75"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</row>
    <row r="78" spans="3:21" ht="12.75"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</row>
    <row r="79" spans="3:21" ht="12.75"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</row>
    <row r="80" spans="3:21" ht="12.75"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</row>
    <row r="81" spans="3:21" ht="12.75"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</row>
    <row r="82" spans="3:21" ht="12.75"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</row>
    <row r="83" spans="3:21" ht="12.75"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</row>
    <row r="84" spans="3:21" ht="12.75"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</row>
    <row r="85" spans="3:21" ht="12.75"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</row>
    <row r="86" spans="3:21" ht="12.75"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</row>
    <row r="87" spans="3:21" ht="12.75"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</row>
    <row r="88" spans="3:21" ht="12.75"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</row>
    <row r="89" spans="3:21" ht="12.75"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</row>
    <row r="90" spans="3:21" ht="12.75"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</row>
    <row r="91" spans="3:21" ht="12.75"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</row>
    <row r="92" spans="3:21" ht="12.75"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</row>
    <row r="93" spans="3:21" ht="12.75"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</row>
    <row r="94" spans="3:21" ht="12.75"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</row>
    <row r="95" spans="3:21" ht="12.75"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</row>
    <row r="96" spans="3:21" ht="12.75"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</row>
    <row r="97" spans="3:21" ht="12.75"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</row>
    <row r="98" spans="3:21" ht="12.75"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</row>
    <row r="99" spans="3:21" ht="12.75"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</row>
    <row r="100" spans="3:21" ht="12.75"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</row>
    <row r="101" spans="3:21" ht="12.75"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</row>
    <row r="102" spans="3:21" ht="12.75"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</row>
    <row r="103" spans="3:21" ht="12.75"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</row>
    <row r="104" spans="3:21" ht="12.75"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</row>
    <row r="105" spans="3:21" ht="12.75"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</row>
    <row r="106" spans="3:21" ht="12.75"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</row>
    <row r="107" spans="3:21" ht="12.75"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</row>
    <row r="108" spans="3:21" ht="12.75"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</row>
    <row r="109" spans="3:21" ht="12.75"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</row>
    <row r="110" spans="3:21" ht="12.75"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</row>
    <row r="111" spans="3:21" ht="12.75"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</row>
    <row r="112" spans="3:21" ht="12.75"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</row>
    <row r="113" spans="3:21" ht="12.75"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</row>
    <row r="114" spans="3:21" ht="12.75"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</row>
  </sheetData>
  <mergeCells count="19">
    <mergeCell ref="D41:F41"/>
    <mergeCell ref="D28:F28"/>
    <mergeCell ref="D33:F33"/>
    <mergeCell ref="D34:F34"/>
    <mergeCell ref="D35:F35"/>
    <mergeCell ref="D36:F36"/>
    <mergeCell ref="D37:F37"/>
    <mergeCell ref="D38:F38"/>
    <mergeCell ref="D39:F39"/>
    <mergeCell ref="D40:F40"/>
    <mergeCell ref="A8:A9"/>
    <mergeCell ref="D8:F8"/>
    <mergeCell ref="D9:F9"/>
    <mergeCell ref="D27:F27"/>
    <mergeCell ref="A27:A28"/>
    <mergeCell ref="D29:F29"/>
    <mergeCell ref="D30:F30"/>
    <mergeCell ref="D31:F31"/>
    <mergeCell ref="D32:F32"/>
  </mergeCells>
  <printOptions/>
  <pageMargins left="0.5" right="0.5" top="0.5" bottom="0.5" header="0.5" footer="0.5"/>
  <pageSetup fitToHeight="1" fitToWidth="1" horizontalDpi="600" verticalDpi="600" orientation="landscape" scale="98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CF114"/>
  <sheetViews>
    <sheetView workbookViewId="0" topLeftCell="A1">
      <selection activeCell="L25" sqref="L25"/>
    </sheetView>
  </sheetViews>
  <sheetFormatPr defaultColWidth="9.140625" defaultRowHeight="12.75"/>
  <cols>
    <col min="1" max="2" width="6.8515625" style="0" customWidth="1"/>
    <col min="3" max="3" width="7.57421875" style="0" customWidth="1"/>
    <col min="4" max="4" width="3.7109375" style="0" customWidth="1"/>
    <col min="5" max="5" width="2.421875" style="0" customWidth="1"/>
    <col min="6" max="6" width="3.7109375" style="0" customWidth="1"/>
    <col min="7" max="7" width="15.421875" style="0" customWidth="1"/>
    <col min="8" max="8" width="6.00390625" style="0" hidden="1" customWidth="1"/>
    <col min="9" max="9" width="7.57421875" style="0" bestFit="1" customWidth="1"/>
    <col min="10" max="10" width="8.8515625" style="0" bestFit="1" customWidth="1"/>
    <col min="11" max="11" width="8.7109375" style="0" bestFit="1" customWidth="1"/>
    <col min="12" max="12" width="9.28125" style="0" bestFit="1" customWidth="1"/>
    <col min="13" max="13" width="7.140625" style="0" customWidth="1"/>
    <col min="14" max="14" width="6.00390625" style="0" bestFit="1" customWidth="1"/>
    <col min="15" max="15" width="6.28125" style="0" bestFit="1" customWidth="1"/>
    <col min="16" max="16" width="7.140625" style="0" bestFit="1" customWidth="1"/>
    <col min="17" max="17" width="7.57421875" style="0" bestFit="1" customWidth="1"/>
    <col min="18" max="18" width="6.00390625" style="0" bestFit="1" customWidth="1"/>
    <col min="19" max="19" width="5.28125" style="0" bestFit="1" customWidth="1"/>
    <col min="20" max="20" width="6.00390625" style="0" bestFit="1" customWidth="1"/>
  </cols>
  <sheetData>
    <row r="1" spans="1:84" ht="12.75">
      <c r="A1" s="15" t="s">
        <v>0</v>
      </c>
      <c r="B1" s="15"/>
      <c r="C1" s="1" t="s">
        <v>59</v>
      </c>
      <c r="D1" s="1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</row>
    <row r="2" spans="1:84" ht="12.75">
      <c r="A2" s="15" t="s">
        <v>24</v>
      </c>
      <c r="B2" s="15"/>
      <c r="C2" s="1"/>
      <c r="D2" s="16"/>
      <c r="E2" s="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</row>
    <row r="3" spans="1:84" ht="12.75">
      <c r="A3" s="15" t="s">
        <v>1</v>
      </c>
      <c r="B3" s="15"/>
      <c r="C3" s="1"/>
      <c r="D3" s="1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</row>
    <row r="4" spans="1:84" ht="12.75">
      <c r="A4" s="15" t="s">
        <v>2</v>
      </c>
      <c r="B4" s="15"/>
      <c r="C4" s="1"/>
      <c r="D4" s="16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</row>
    <row r="5" spans="1:84" ht="12.75">
      <c r="A5" s="15"/>
      <c r="B5" s="1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</row>
    <row r="6" spans="1:84" ht="12.75">
      <c r="A6" s="15" t="s">
        <v>3</v>
      </c>
      <c r="B6" s="15"/>
      <c r="C6" s="1"/>
      <c r="D6" s="1" t="s">
        <v>79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</row>
    <row r="7" spans="1:84" ht="12.75">
      <c r="A7" s="7"/>
      <c r="B7" s="7"/>
      <c r="C7" s="7"/>
      <c r="D7" s="18"/>
      <c r="E7" s="18"/>
      <c r="F7" s="18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</row>
    <row r="8" spans="1:84" ht="13.5">
      <c r="A8" s="78" t="s">
        <v>4</v>
      </c>
      <c r="B8" s="19" t="s">
        <v>28</v>
      </c>
      <c r="C8" s="20" t="s">
        <v>5</v>
      </c>
      <c r="D8" s="80" t="s">
        <v>10</v>
      </c>
      <c r="E8" s="80"/>
      <c r="F8" s="80"/>
      <c r="G8" s="20" t="s">
        <v>37</v>
      </c>
      <c r="H8" s="21"/>
      <c r="I8" s="21" t="s">
        <v>38</v>
      </c>
      <c r="J8" s="22" t="s">
        <v>11</v>
      </c>
      <c r="K8" s="23" t="s">
        <v>7</v>
      </c>
      <c r="L8" s="24" t="s">
        <v>9</v>
      </c>
      <c r="M8" s="21" t="s">
        <v>14</v>
      </c>
      <c r="N8" s="25" t="s">
        <v>39</v>
      </c>
      <c r="O8" s="25" t="s">
        <v>40</v>
      </c>
      <c r="P8" s="20" t="s">
        <v>41</v>
      </c>
      <c r="Q8" s="20" t="s">
        <v>42</v>
      </c>
      <c r="R8" s="21" t="s">
        <v>43</v>
      </c>
      <c r="S8" s="20" t="s">
        <v>18</v>
      </c>
      <c r="T8" s="20" t="s">
        <v>44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</row>
    <row r="9" spans="1:84" ht="15" thickBot="1">
      <c r="A9" s="79"/>
      <c r="B9" s="26" t="s">
        <v>29</v>
      </c>
      <c r="C9" s="27" t="s">
        <v>17</v>
      </c>
      <c r="D9" s="76" t="s">
        <v>8</v>
      </c>
      <c r="E9" s="76"/>
      <c r="F9" s="76"/>
      <c r="G9" s="27" t="s">
        <v>45</v>
      </c>
      <c r="H9" s="28"/>
      <c r="I9" s="29" t="s">
        <v>19</v>
      </c>
      <c r="J9" s="30" t="s">
        <v>46</v>
      </c>
      <c r="K9" s="31" t="s">
        <v>12</v>
      </c>
      <c r="L9" s="32" t="s">
        <v>46</v>
      </c>
      <c r="M9" s="28" t="s">
        <v>15</v>
      </c>
      <c r="N9" s="33" t="s">
        <v>16</v>
      </c>
      <c r="O9" s="33" t="s">
        <v>16</v>
      </c>
      <c r="P9" s="27" t="s">
        <v>16</v>
      </c>
      <c r="Q9" s="27" t="s">
        <v>16</v>
      </c>
      <c r="R9" s="28" t="s">
        <v>16</v>
      </c>
      <c r="S9" s="27" t="s">
        <v>6</v>
      </c>
      <c r="T9" s="27" t="s">
        <v>16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</row>
    <row r="10" spans="1:84" ht="13.5" thickTop="1">
      <c r="A10" s="65" t="s">
        <v>13</v>
      </c>
      <c r="B10" s="65" t="s">
        <v>13</v>
      </c>
      <c r="C10" s="65">
        <v>20</v>
      </c>
      <c r="D10" s="65">
        <v>14</v>
      </c>
      <c r="E10" s="65"/>
      <c r="F10" s="65">
        <v>24</v>
      </c>
      <c r="G10" s="65">
        <v>160</v>
      </c>
      <c r="H10" s="65"/>
      <c r="I10" s="65">
        <v>2</v>
      </c>
      <c r="J10" s="65">
        <v>30</v>
      </c>
      <c r="K10" s="66">
        <f aca="true" t="shared" si="0" ref="K10:K22">IF(G10*I10&gt;=400,IF(B10="Roof",0,IF(0.25+15/SQRT(G10*I10)&lt;0.4,0.4,0.25+15/SQRT(G10*I10))),0)</f>
        <v>0</v>
      </c>
      <c r="L10" s="67">
        <f aca="true" t="shared" si="1" ref="L10:L22">IF(K10&gt;0,J10*K10,J10)</f>
        <v>30</v>
      </c>
      <c r="M10" s="65">
        <v>5</v>
      </c>
      <c r="N10" s="65">
        <f aca="true" t="shared" si="2" ref="N10:N22">0.15*M10/12*G10</f>
        <v>10</v>
      </c>
      <c r="O10" s="65"/>
      <c r="P10" s="65"/>
      <c r="Q10" s="65">
        <v>8</v>
      </c>
      <c r="R10" s="65">
        <f aca="true" t="shared" si="3" ref="R10:R22">0.15*D10*F10/144*C10</f>
        <v>7.000000000000001</v>
      </c>
      <c r="S10" s="65">
        <v>20</v>
      </c>
      <c r="T10" s="65">
        <f aca="true" t="shared" si="4" ref="T10:T22">S10*G10/1000</f>
        <v>3.2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</row>
    <row r="11" spans="1:84" ht="12.75">
      <c r="A11" s="6" t="s">
        <v>35</v>
      </c>
      <c r="B11" s="6" t="s">
        <v>36</v>
      </c>
      <c r="C11" s="6">
        <v>15.66</v>
      </c>
      <c r="D11" s="6">
        <v>14</v>
      </c>
      <c r="E11" s="6"/>
      <c r="F11" s="6">
        <v>24</v>
      </c>
      <c r="G11" s="8">
        <v>550</v>
      </c>
      <c r="H11" s="6"/>
      <c r="I11" s="6">
        <v>4</v>
      </c>
      <c r="J11" s="6">
        <v>150</v>
      </c>
      <c r="K11" s="9">
        <f t="shared" si="0"/>
        <v>0.5698010745334157</v>
      </c>
      <c r="L11" s="10">
        <f t="shared" si="1"/>
        <v>85.47016118001235</v>
      </c>
      <c r="M11" s="6">
        <v>7</v>
      </c>
      <c r="N11" s="6">
        <f t="shared" si="2"/>
        <v>48.12500000000001</v>
      </c>
      <c r="O11" s="6"/>
      <c r="P11" s="6"/>
      <c r="Q11" s="6">
        <v>8</v>
      </c>
      <c r="R11" s="6">
        <f t="shared" si="3"/>
        <v>5.481000000000001</v>
      </c>
      <c r="S11" s="6">
        <v>20</v>
      </c>
      <c r="T11" s="6">
        <f t="shared" si="4"/>
        <v>11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</row>
    <row r="12" spans="1:84" ht="12.75">
      <c r="A12" s="6">
        <v>8</v>
      </c>
      <c r="B12" s="6" t="s">
        <v>36</v>
      </c>
      <c r="C12" s="6">
        <v>14.66</v>
      </c>
      <c r="D12" s="6">
        <v>14</v>
      </c>
      <c r="E12" s="6"/>
      <c r="F12" s="6">
        <v>24</v>
      </c>
      <c r="G12" s="8">
        <v>550</v>
      </c>
      <c r="H12" s="6"/>
      <c r="I12" s="6">
        <v>4</v>
      </c>
      <c r="J12" s="6">
        <v>100</v>
      </c>
      <c r="K12" s="9">
        <f t="shared" si="0"/>
        <v>0.5698010745334157</v>
      </c>
      <c r="L12" s="10">
        <f t="shared" si="1"/>
        <v>56.98010745334157</v>
      </c>
      <c r="M12" s="6">
        <v>7</v>
      </c>
      <c r="N12" s="6">
        <f t="shared" si="2"/>
        <v>48.12500000000001</v>
      </c>
      <c r="O12" s="6"/>
      <c r="P12" s="6"/>
      <c r="Q12" s="6">
        <v>8</v>
      </c>
      <c r="R12" s="6">
        <f t="shared" si="3"/>
        <v>5.131</v>
      </c>
      <c r="S12" s="6">
        <v>20</v>
      </c>
      <c r="T12" s="6">
        <f t="shared" si="4"/>
        <v>11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</row>
    <row r="13" spans="1:84" ht="12.75">
      <c r="A13" s="6">
        <v>7</v>
      </c>
      <c r="B13" s="6" t="s">
        <v>36</v>
      </c>
      <c r="C13" s="6">
        <v>14</v>
      </c>
      <c r="D13" s="6">
        <v>14</v>
      </c>
      <c r="E13" s="6"/>
      <c r="F13" s="6">
        <v>24</v>
      </c>
      <c r="G13" s="8">
        <v>550</v>
      </c>
      <c r="H13" s="6"/>
      <c r="I13" s="6">
        <v>4</v>
      </c>
      <c r="J13" s="6">
        <v>100</v>
      </c>
      <c r="K13" s="9">
        <f t="shared" si="0"/>
        <v>0.5698010745334157</v>
      </c>
      <c r="L13" s="10">
        <f t="shared" si="1"/>
        <v>56.98010745334157</v>
      </c>
      <c r="M13" s="6">
        <v>7</v>
      </c>
      <c r="N13" s="6">
        <f t="shared" si="2"/>
        <v>48.12500000000001</v>
      </c>
      <c r="O13" s="6"/>
      <c r="P13" s="6"/>
      <c r="Q13" s="6">
        <v>8</v>
      </c>
      <c r="R13" s="6">
        <f t="shared" si="3"/>
        <v>4.9</v>
      </c>
      <c r="S13" s="6">
        <v>20</v>
      </c>
      <c r="T13" s="6">
        <f t="shared" si="4"/>
        <v>11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</row>
    <row r="14" spans="1:84" ht="12.75">
      <c r="A14" s="6">
        <v>6</v>
      </c>
      <c r="B14" s="6" t="s">
        <v>36</v>
      </c>
      <c r="C14" s="6">
        <v>14</v>
      </c>
      <c r="D14" s="6">
        <v>14</v>
      </c>
      <c r="E14" s="6"/>
      <c r="F14" s="6">
        <v>24</v>
      </c>
      <c r="G14" s="8">
        <v>550</v>
      </c>
      <c r="H14" s="6"/>
      <c r="I14" s="6">
        <v>4</v>
      </c>
      <c r="J14" s="6">
        <v>100</v>
      </c>
      <c r="K14" s="9">
        <f t="shared" si="0"/>
        <v>0.5698010745334157</v>
      </c>
      <c r="L14" s="10">
        <f t="shared" si="1"/>
        <v>56.98010745334157</v>
      </c>
      <c r="M14" s="6">
        <v>7</v>
      </c>
      <c r="N14" s="6">
        <f t="shared" si="2"/>
        <v>48.12500000000001</v>
      </c>
      <c r="O14" s="6"/>
      <c r="P14" s="6"/>
      <c r="Q14" s="6">
        <v>8</v>
      </c>
      <c r="R14" s="6">
        <f t="shared" si="3"/>
        <v>4.9</v>
      </c>
      <c r="S14" s="6">
        <v>20</v>
      </c>
      <c r="T14" s="6">
        <f t="shared" si="4"/>
        <v>11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</row>
    <row r="15" spans="1:84" ht="12.75">
      <c r="A15" s="6">
        <v>5</v>
      </c>
      <c r="B15" s="6" t="s">
        <v>36</v>
      </c>
      <c r="C15" s="6">
        <v>14</v>
      </c>
      <c r="D15" s="6">
        <v>14</v>
      </c>
      <c r="E15" s="6"/>
      <c r="F15" s="6">
        <v>24</v>
      </c>
      <c r="G15" s="8">
        <v>550</v>
      </c>
      <c r="H15" s="6"/>
      <c r="I15" s="6">
        <v>4</v>
      </c>
      <c r="J15" s="6">
        <v>100</v>
      </c>
      <c r="K15" s="9">
        <f t="shared" si="0"/>
        <v>0.5698010745334157</v>
      </c>
      <c r="L15" s="10">
        <f t="shared" si="1"/>
        <v>56.98010745334157</v>
      </c>
      <c r="M15" s="6">
        <v>7</v>
      </c>
      <c r="N15" s="6">
        <f t="shared" si="2"/>
        <v>48.12500000000001</v>
      </c>
      <c r="O15" s="6"/>
      <c r="P15" s="6"/>
      <c r="Q15" s="6">
        <v>8</v>
      </c>
      <c r="R15" s="6">
        <f t="shared" si="3"/>
        <v>4.9</v>
      </c>
      <c r="S15" s="6">
        <v>20</v>
      </c>
      <c r="T15" s="6">
        <f t="shared" si="4"/>
        <v>11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</row>
    <row r="16" spans="1:84" ht="12.75">
      <c r="A16" s="6">
        <v>4</v>
      </c>
      <c r="B16" s="6" t="s">
        <v>36</v>
      </c>
      <c r="C16" s="6">
        <v>14</v>
      </c>
      <c r="D16" s="6">
        <v>14</v>
      </c>
      <c r="E16" s="6"/>
      <c r="F16" s="6">
        <v>24</v>
      </c>
      <c r="G16" s="8">
        <v>550</v>
      </c>
      <c r="H16" s="6"/>
      <c r="I16" s="6">
        <v>4</v>
      </c>
      <c r="J16" s="6">
        <v>100</v>
      </c>
      <c r="K16" s="9">
        <f t="shared" si="0"/>
        <v>0.5698010745334157</v>
      </c>
      <c r="L16" s="10">
        <f t="shared" si="1"/>
        <v>56.98010745334157</v>
      </c>
      <c r="M16" s="6">
        <v>7</v>
      </c>
      <c r="N16" s="6">
        <f t="shared" si="2"/>
        <v>48.12500000000001</v>
      </c>
      <c r="O16" s="6"/>
      <c r="P16" s="6"/>
      <c r="Q16" s="6">
        <v>8</v>
      </c>
      <c r="R16" s="6">
        <f t="shared" si="3"/>
        <v>4.9</v>
      </c>
      <c r="S16" s="6">
        <v>20</v>
      </c>
      <c r="T16" s="6">
        <f t="shared" si="4"/>
        <v>11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</row>
    <row r="17" spans="1:84" ht="12.75">
      <c r="A17" s="6">
        <v>3</v>
      </c>
      <c r="B17" s="6" t="s">
        <v>36</v>
      </c>
      <c r="C17" s="6">
        <v>14</v>
      </c>
      <c r="D17" s="6">
        <v>14</v>
      </c>
      <c r="E17" s="6"/>
      <c r="F17" s="6">
        <v>24</v>
      </c>
      <c r="G17" s="8">
        <v>550</v>
      </c>
      <c r="H17" s="6"/>
      <c r="I17" s="6">
        <v>4</v>
      </c>
      <c r="J17" s="6">
        <v>100</v>
      </c>
      <c r="K17" s="9">
        <f t="shared" si="0"/>
        <v>0.5698010745334157</v>
      </c>
      <c r="L17" s="10">
        <f t="shared" si="1"/>
        <v>56.98010745334157</v>
      </c>
      <c r="M17" s="6">
        <v>8</v>
      </c>
      <c r="N17" s="6">
        <f t="shared" si="2"/>
        <v>54.99999999999999</v>
      </c>
      <c r="O17" s="6"/>
      <c r="P17" s="6"/>
      <c r="Q17" s="6">
        <v>8</v>
      </c>
      <c r="R17" s="6">
        <f t="shared" si="3"/>
        <v>4.9</v>
      </c>
      <c r="S17" s="6">
        <v>20</v>
      </c>
      <c r="T17" s="6">
        <f t="shared" si="4"/>
        <v>11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</row>
    <row r="18" spans="1:84" ht="12.75">
      <c r="A18" s="6">
        <v>2</v>
      </c>
      <c r="B18" s="6" t="s">
        <v>36</v>
      </c>
      <c r="C18" s="6">
        <v>14</v>
      </c>
      <c r="D18" s="6">
        <v>14</v>
      </c>
      <c r="E18" s="6"/>
      <c r="F18" s="6">
        <v>24</v>
      </c>
      <c r="G18" s="8">
        <v>550</v>
      </c>
      <c r="H18" s="6"/>
      <c r="I18" s="6">
        <v>4</v>
      </c>
      <c r="J18" s="6">
        <v>100</v>
      </c>
      <c r="K18" s="9">
        <f t="shared" si="0"/>
        <v>0.5698010745334157</v>
      </c>
      <c r="L18" s="10">
        <f t="shared" si="1"/>
        <v>56.98010745334157</v>
      </c>
      <c r="M18" s="6">
        <v>8</v>
      </c>
      <c r="N18" s="6">
        <f t="shared" si="2"/>
        <v>54.99999999999999</v>
      </c>
      <c r="O18" s="6"/>
      <c r="P18" s="6"/>
      <c r="Q18" s="6">
        <v>8</v>
      </c>
      <c r="R18" s="6">
        <f t="shared" si="3"/>
        <v>4.9</v>
      </c>
      <c r="S18" s="6">
        <v>20</v>
      </c>
      <c r="T18" s="6">
        <f t="shared" si="4"/>
        <v>11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</row>
    <row r="19" spans="1:84" ht="12.75">
      <c r="A19" s="6">
        <v>1</v>
      </c>
      <c r="B19" s="6" t="s">
        <v>36</v>
      </c>
      <c r="C19" s="6">
        <v>20</v>
      </c>
      <c r="D19" s="6">
        <v>14</v>
      </c>
      <c r="E19" s="6"/>
      <c r="F19" s="6">
        <v>24</v>
      </c>
      <c r="G19" s="6">
        <v>500</v>
      </c>
      <c r="H19" s="6"/>
      <c r="I19" s="6">
        <v>4</v>
      </c>
      <c r="J19" s="6">
        <v>100</v>
      </c>
      <c r="K19" s="9">
        <f t="shared" si="0"/>
        <v>0.5854101966249685</v>
      </c>
      <c r="L19" s="10">
        <f t="shared" si="1"/>
        <v>58.54101966249685</v>
      </c>
      <c r="M19" s="6">
        <v>8</v>
      </c>
      <c r="N19" s="6">
        <f t="shared" si="2"/>
        <v>49.99999999999999</v>
      </c>
      <c r="O19" s="6"/>
      <c r="P19" s="6"/>
      <c r="Q19" s="6">
        <v>8</v>
      </c>
      <c r="R19" s="6">
        <f t="shared" si="3"/>
        <v>7.000000000000001</v>
      </c>
      <c r="S19" s="6">
        <v>20</v>
      </c>
      <c r="T19" s="6">
        <f t="shared" si="4"/>
        <v>10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</row>
    <row r="20" spans="1:84" ht="12.75">
      <c r="A20" s="62" t="s">
        <v>56</v>
      </c>
      <c r="B20" s="62" t="s">
        <v>36</v>
      </c>
      <c r="C20" s="62">
        <v>0</v>
      </c>
      <c r="D20" s="62">
        <v>0</v>
      </c>
      <c r="E20" s="62"/>
      <c r="F20" s="62">
        <v>0</v>
      </c>
      <c r="G20" s="62">
        <v>0</v>
      </c>
      <c r="H20" s="62"/>
      <c r="I20" s="62">
        <v>0</v>
      </c>
      <c r="J20" s="62">
        <v>0</v>
      </c>
      <c r="K20" s="63">
        <f t="shared" si="0"/>
        <v>0</v>
      </c>
      <c r="L20" s="64">
        <f t="shared" si="1"/>
        <v>0</v>
      </c>
      <c r="M20" s="62">
        <v>0</v>
      </c>
      <c r="N20" s="62">
        <f t="shared" si="2"/>
        <v>0</v>
      </c>
      <c r="O20" s="62"/>
      <c r="P20" s="62"/>
      <c r="Q20" s="62">
        <v>0</v>
      </c>
      <c r="R20" s="62">
        <f t="shared" si="3"/>
        <v>0</v>
      </c>
      <c r="S20" s="62">
        <v>0</v>
      </c>
      <c r="T20" s="62">
        <f t="shared" si="4"/>
        <v>0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</row>
    <row r="21" spans="1:84" ht="12.75">
      <c r="A21" s="8" t="s">
        <v>57</v>
      </c>
      <c r="B21" s="8" t="s">
        <v>36</v>
      </c>
      <c r="C21" s="8">
        <v>10.5</v>
      </c>
      <c r="D21" s="8">
        <v>14</v>
      </c>
      <c r="E21" s="8"/>
      <c r="F21" s="8">
        <v>24</v>
      </c>
      <c r="G21" s="8">
        <v>500</v>
      </c>
      <c r="H21" s="8"/>
      <c r="I21" s="8">
        <v>4</v>
      </c>
      <c r="J21" s="8">
        <v>40</v>
      </c>
      <c r="K21" s="55">
        <f t="shared" si="0"/>
        <v>0.5854101966249685</v>
      </c>
      <c r="L21" s="56">
        <f t="shared" si="1"/>
        <v>23.41640786499874</v>
      </c>
      <c r="M21" s="8">
        <v>5</v>
      </c>
      <c r="N21" s="8">
        <f t="shared" si="2"/>
        <v>31.25</v>
      </c>
      <c r="O21" s="8"/>
      <c r="P21" s="8"/>
      <c r="Q21" s="8">
        <v>0</v>
      </c>
      <c r="R21" s="8">
        <f t="shared" si="3"/>
        <v>3.6750000000000003</v>
      </c>
      <c r="S21" s="8">
        <v>20</v>
      </c>
      <c r="T21" s="8">
        <f t="shared" si="4"/>
        <v>10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</row>
    <row r="22" spans="1:84" ht="12.75">
      <c r="A22" s="8" t="s">
        <v>58</v>
      </c>
      <c r="B22" s="8" t="s">
        <v>36</v>
      </c>
      <c r="C22" s="8">
        <v>10</v>
      </c>
      <c r="D22" s="8">
        <v>14</v>
      </c>
      <c r="E22" s="8"/>
      <c r="F22" s="8">
        <v>24</v>
      </c>
      <c r="G22" s="8">
        <v>500</v>
      </c>
      <c r="H22" s="8"/>
      <c r="I22" s="8">
        <v>4</v>
      </c>
      <c r="J22" s="8">
        <v>40</v>
      </c>
      <c r="K22" s="55">
        <f t="shared" si="0"/>
        <v>0.5854101966249685</v>
      </c>
      <c r="L22" s="56">
        <f t="shared" si="1"/>
        <v>23.41640786499874</v>
      </c>
      <c r="M22" s="8">
        <v>5</v>
      </c>
      <c r="N22" s="8">
        <f t="shared" si="2"/>
        <v>31.25</v>
      </c>
      <c r="O22" s="8"/>
      <c r="P22" s="8"/>
      <c r="Q22" s="8">
        <v>0</v>
      </c>
      <c r="R22" s="8">
        <f t="shared" si="3"/>
        <v>3.5000000000000004</v>
      </c>
      <c r="S22" s="8">
        <v>20</v>
      </c>
      <c r="T22" s="8">
        <f t="shared" si="4"/>
        <v>10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</row>
    <row r="23" spans="1:84" ht="12.7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</row>
    <row r="24" spans="21:84" ht="12.75"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</row>
    <row r="25" spans="21:84" ht="12.75"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</row>
    <row r="26" spans="21:84" ht="12.75"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</row>
    <row r="27" spans="1:84" ht="13.5">
      <c r="A27" s="84" t="s">
        <v>4</v>
      </c>
      <c r="B27" s="21" t="s">
        <v>47</v>
      </c>
      <c r="C27" s="35" t="s">
        <v>48</v>
      </c>
      <c r="D27" s="81" t="s">
        <v>49</v>
      </c>
      <c r="E27" s="82"/>
      <c r="F27" s="83"/>
      <c r="G27" s="38" t="s">
        <v>50</v>
      </c>
      <c r="H27" s="36"/>
      <c r="I27" s="37" t="s">
        <v>51</v>
      </c>
      <c r="J27" s="39" t="s">
        <v>52</v>
      </c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</row>
    <row r="28" spans="1:84" ht="13.5" thickBot="1">
      <c r="A28" s="85"/>
      <c r="B28" s="28" t="s">
        <v>16</v>
      </c>
      <c r="C28" s="41" t="s">
        <v>16</v>
      </c>
      <c r="D28" s="75" t="s">
        <v>16</v>
      </c>
      <c r="E28" s="76"/>
      <c r="F28" s="77"/>
      <c r="G28" s="43" t="s">
        <v>16</v>
      </c>
      <c r="H28" s="28"/>
      <c r="I28" s="42" t="s">
        <v>16</v>
      </c>
      <c r="J28" s="27" t="s">
        <v>16</v>
      </c>
      <c r="K28" s="58"/>
      <c r="L28" s="45" t="s">
        <v>53</v>
      </c>
      <c r="M28" s="2"/>
      <c r="N28" s="2"/>
      <c r="O28" s="2"/>
      <c r="P28" s="2"/>
      <c r="Q28" s="58"/>
      <c r="R28" s="2"/>
      <c r="S28" s="2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</row>
    <row r="29" spans="1:84" ht="13.5" thickTop="1">
      <c r="A29" s="5" t="s">
        <v>13</v>
      </c>
      <c r="B29" s="51">
        <f aca="true" t="shared" si="5" ref="B29:B41">L10*G10/1000</f>
        <v>4.8</v>
      </c>
      <c r="C29" s="52">
        <f aca="true" t="shared" si="6" ref="C29:C41">(N10+O10+P10+Q10+R10+T10)</f>
        <v>28.2</v>
      </c>
      <c r="D29" s="86">
        <f>B29</f>
        <v>4.8</v>
      </c>
      <c r="E29" s="87"/>
      <c r="F29" s="87"/>
      <c r="G29" s="52">
        <f>C29</f>
        <v>28.2</v>
      </c>
      <c r="H29" s="54"/>
      <c r="I29" s="69">
        <f aca="true" t="shared" si="7" ref="I29:I41">D29+G29</f>
        <v>33</v>
      </c>
      <c r="J29" s="70">
        <f aca="true" t="shared" si="8" ref="J29:J41">1.2*G29+1.6*D29</f>
        <v>41.519999999999996</v>
      </c>
      <c r="K29" s="58"/>
      <c r="L29" s="45" t="s">
        <v>21</v>
      </c>
      <c r="M29" s="3"/>
      <c r="N29" s="3"/>
      <c r="O29" s="3"/>
      <c r="P29" s="45">
        <v>4</v>
      </c>
      <c r="Q29" s="58"/>
      <c r="R29" s="3"/>
      <c r="S29" s="3"/>
      <c r="T29" s="4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</row>
    <row r="30" spans="1:84" ht="12.75">
      <c r="A30" s="6" t="s">
        <v>35</v>
      </c>
      <c r="B30" s="9">
        <f t="shared" si="5"/>
        <v>47.008588649006796</v>
      </c>
      <c r="C30" s="11">
        <f t="shared" si="6"/>
        <v>72.60600000000001</v>
      </c>
      <c r="D30" s="72">
        <f aca="true" t="shared" si="9" ref="D30:D41">D29+B30</f>
        <v>51.80858864900679</v>
      </c>
      <c r="E30" s="73"/>
      <c r="F30" s="74"/>
      <c r="G30" s="11">
        <f aca="true" t="shared" si="10" ref="G30:G41">G29+C30</f>
        <v>100.80600000000001</v>
      </c>
      <c r="H30" s="13"/>
      <c r="I30" s="68">
        <f t="shared" si="7"/>
        <v>152.6145886490068</v>
      </c>
      <c r="J30" s="71">
        <f t="shared" si="8"/>
        <v>203.8609418384109</v>
      </c>
      <c r="K30" s="58"/>
      <c r="L30" s="45" t="s">
        <v>22</v>
      </c>
      <c r="M30" s="3"/>
      <c r="N30" s="3"/>
      <c r="O30" s="3"/>
      <c r="P30" s="45">
        <v>4</v>
      </c>
      <c r="Q30" s="58"/>
      <c r="R30" s="45"/>
      <c r="S30" s="3"/>
      <c r="T30" s="4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</row>
    <row r="31" spans="1:84" ht="12.75">
      <c r="A31" s="6">
        <v>9</v>
      </c>
      <c r="B31" s="9">
        <f t="shared" si="5"/>
        <v>31.33905909933786</v>
      </c>
      <c r="C31" s="11">
        <f t="shared" si="6"/>
        <v>72.256</v>
      </c>
      <c r="D31" s="72">
        <f t="shared" si="9"/>
        <v>83.14764774834465</v>
      </c>
      <c r="E31" s="73"/>
      <c r="F31" s="74"/>
      <c r="G31" s="11">
        <f t="shared" si="10"/>
        <v>173.062</v>
      </c>
      <c r="H31" s="13"/>
      <c r="I31" s="68">
        <f t="shared" si="7"/>
        <v>256.20964774834465</v>
      </c>
      <c r="J31" s="71">
        <f t="shared" si="8"/>
        <v>340.71063639735144</v>
      </c>
      <c r="K31" s="58"/>
      <c r="L31" s="45" t="s">
        <v>23</v>
      </c>
      <c r="M31" s="3"/>
      <c r="N31" s="3"/>
      <c r="O31" s="3"/>
      <c r="P31" s="45">
        <v>3</v>
      </c>
      <c r="Q31" s="58"/>
      <c r="R31" s="45"/>
      <c r="S31" s="3"/>
      <c r="T31" s="4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</row>
    <row r="32" spans="1:84" ht="12.75">
      <c r="A32" s="6">
        <f aca="true" t="shared" si="11" ref="A32:A40">A13</f>
        <v>7</v>
      </c>
      <c r="B32" s="9">
        <f t="shared" si="5"/>
        <v>31.33905909933786</v>
      </c>
      <c r="C32" s="11">
        <f t="shared" si="6"/>
        <v>72.025</v>
      </c>
      <c r="D32" s="72">
        <f t="shared" si="9"/>
        <v>114.48670684768251</v>
      </c>
      <c r="E32" s="73"/>
      <c r="F32" s="74"/>
      <c r="G32" s="11">
        <f t="shared" si="10"/>
        <v>245.08700000000002</v>
      </c>
      <c r="H32" s="13"/>
      <c r="I32" s="68">
        <f t="shared" si="7"/>
        <v>359.5737068476825</v>
      </c>
      <c r="J32" s="71">
        <f t="shared" si="8"/>
        <v>477.28313095629204</v>
      </c>
      <c r="K32" s="58"/>
      <c r="L32" s="45" t="s">
        <v>20</v>
      </c>
      <c r="M32" s="3"/>
      <c r="N32" s="3"/>
      <c r="O32" s="3"/>
      <c r="P32" s="45">
        <v>2</v>
      </c>
      <c r="Q32" s="58"/>
      <c r="R32" s="45"/>
      <c r="S32" s="3"/>
      <c r="T32" s="4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</row>
    <row r="33" spans="1:84" ht="12.75">
      <c r="A33" s="6">
        <f t="shared" si="11"/>
        <v>6</v>
      </c>
      <c r="B33" s="9">
        <f t="shared" si="5"/>
        <v>31.33905909933786</v>
      </c>
      <c r="C33" s="11">
        <f t="shared" si="6"/>
        <v>72.025</v>
      </c>
      <c r="D33" s="72">
        <f t="shared" si="9"/>
        <v>145.8257659470204</v>
      </c>
      <c r="E33" s="73"/>
      <c r="F33" s="74"/>
      <c r="G33" s="11">
        <f t="shared" si="10"/>
        <v>317.112</v>
      </c>
      <c r="H33" s="13"/>
      <c r="I33" s="68">
        <f t="shared" si="7"/>
        <v>462.9377659470204</v>
      </c>
      <c r="J33" s="71">
        <f t="shared" si="8"/>
        <v>613.8556255152326</v>
      </c>
      <c r="K33" s="58"/>
      <c r="L33" s="45"/>
      <c r="M33" s="3"/>
      <c r="N33" s="3"/>
      <c r="O33" s="3"/>
      <c r="P33" s="3"/>
      <c r="Q33" s="58"/>
      <c r="R33" s="45"/>
      <c r="S33" s="3"/>
      <c r="T33" s="4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</row>
    <row r="34" spans="1:84" ht="12.75">
      <c r="A34" s="6">
        <f t="shared" si="11"/>
        <v>5</v>
      </c>
      <c r="B34" s="9">
        <f t="shared" si="5"/>
        <v>31.33905909933786</v>
      </c>
      <c r="C34" s="11">
        <f t="shared" si="6"/>
        <v>72.025</v>
      </c>
      <c r="D34" s="72">
        <f t="shared" si="9"/>
        <v>177.16482504635826</v>
      </c>
      <c r="E34" s="73"/>
      <c r="F34" s="74"/>
      <c r="G34" s="11">
        <f t="shared" si="10"/>
        <v>389.13700000000006</v>
      </c>
      <c r="H34" s="13"/>
      <c r="I34" s="68">
        <f t="shared" si="7"/>
        <v>566.3018250463583</v>
      </c>
      <c r="J34" s="71">
        <f t="shared" si="8"/>
        <v>750.4281200741733</v>
      </c>
      <c r="K34" s="58"/>
      <c r="L34" s="45" t="s">
        <v>30</v>
      </c>
      <c r="M34" s="3"/>
      <c r="N34" s="3"/>
      <c r="O34" s="3"/>
      <c r="P34" s="3"/>
      <c r="Q34" s="58"/>
      <c r="R34" s="45"/>
      <c r="S34" s="3"/>
      <c r="T34" s="4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</row>
    <row r="35" spans="1:84" ht="12.75">
      <c r="A35" s="6">
        <f t="shared" si="11"/>
        <v>4</v>
      </c>
      <c r="B35" s="9">
        <f t="shared" si="5"/>
        <v>31.33905909933786</v>
      </c>
      <c r="C35" s="11">
        <f t="shared" si="6"/>
        <v>72.025</v>
      </c>
      <c r="D35" s="72">
        <f t="shared" si="9"/>
        <v>208.50388414569613</v>
      </c>
      <c r="E35" s="73"/>
      <c r="F35" s="74"/>
      <c r="G35" s="11">
        <f t="shared" si="10"/>
        <v>461.16200000000003</v>
      </c>
      <c r="H35" s="13"/>
      <c r="I35" s="68">
        <f t="shared" si="7"/>
        <v>669.6658841456962</v>
      </c>
      <c r="J35" s="71">
        <f t="shared" si="8"/>
        <v>887.0006146331139</v>
      </c>
      <c r="K35" s="58"/>
      <c r="L35" s="45" t="s">
        <v>54</v>
      </c>
      <c r="M35" s="3"/>
      <c r="N35" s="3"/>
      <c r="O35" s="3"/>
      <c r="P35" s="3"/>
      <c r="Q35" s="58"/>
      <c r="R35" s="3"/>
      <c r="S35" s="3"/>
      <c r="T35" s="4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</row>
    <row r="36" spans="1:84" ht="12.75">
      <c r="A36" s="6">
        <f t="shared" si="11"/>
        <v>3</v>
      </c>
      <c r="B36" s="9">
        <f t="shared" si="5"/>
        <v>31.33905909933786</v>
      </c>
      <c r="C36" s="11">
        <f t="shared" si="6"/>
        <v>78.89999999999999</v>
      </c>
      <c r="D36" s="72">
        <f t="shared" si="9"/>
        <v>239.842943245034</v>
      </c>
      <c r="E36" s="73"/>
      <c r="F36" s="74"/>
      <c r="G36" s="11">
        <f t="shared" si="10"/>
        <v>540.062</v>
      </c>
      <c r="H36" s="13"/>
      <c r="I36" s="68">
        <f t="shared" si="7"/>
        <v>779.904943245034</v>
      </c>
      <c r="J36" s="71">
        <f t="shared" si="8"/>
        <v>1031.8231091920543</v>
      </c>
      <c r="K36" s="58"/>
      <c r="L36" s="45" t="s">
        <v>31</v>
      </c>
      <c r="M36" s="3"/>
      <c r="N36" s="3"/>
      <c r="O36" s="3"/>
      <c r="P36" s="3"/>
      <c r="Q36" s="58"/>
      <c r="R36" s="3"/>
      <c r="S36" s="3"/>
      <c r="T36" s="4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</row>
    <row r="37" spans="1:84" ht="12.75">
      <c r="A37" s="6">
        <f t="shared" si="11"/>
        <v>2</v>
      </c>
      <c r="B37" s="9">
        <f t="shared" si="5"/>
        <v>31.33905909933786</v>
      </c>
      <c r="C37" s="11">
        <f t="shared" si="6"/>
        <v>78.89999999999999</v>
      </c>
      <c r="D37" s="72">
        <f t="shared" si="9"/>
        <v>271.1820023443719</v>
      </c>
      <c r="E37" s="73"/>
      <c r="F37" s="74"/>
      <c r="G37" s="11">
        <f t="shared" si="10"/>
        <v>618.962</v>
      </c>
      <c r="H37" s="13"/>
      <c r="I37" s="68">
        <f t="shared" si="7"/>
        <v>890.1440023443719</v>
      </c>
      <c r="J37" s="71">
        <f t="shared" si="8"/>
        <v>1176.645603750995</v>
      </c>
      <c r="K37" s="58"/>
      <c r="L37" s="45" t="s">
        <v>32</v>
      </c>
      <c r="M37" s="3"/>
      <c r="N37" s="3"/>
      <c r="O37" s="3"/>
      <c r="P37" s="3"/>
      <c r="Q37" s="58"/>
      <c r="R37" s="3"/>
      <c r="S37" s="3"/>
      <c r="T37" s="4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</row>
    <row r="38" spans="1:84" ht="12.75">
      <c r="A38" s="6">
        <f t="shared" si="11"/>
        <v>1</v>
      </c>
      <c r="B38" s="9">
        <f t="shared" si="5"/>
        <v>29.270509831248425</v>
      </c>
      <c r="C38" s="11">
        <f t="shared" si="6"/>
        <v>75</v>
      </c>
      <c r="D38" s="72">
        <f t="shared" si="9"/>
        <v>300.4525121756203</v>
      </c>
      <c r="E38" s="73"/>
      <c r="F38" s="74"/>
      <c r="G38" s="11">
        <f t="shared" si="10"/>
        <v>693.962</v>
      </c>
      <c r="H38" s="13"/>
      <c r="I38" s="68">
        <f t="shared" si="7"/>
        <v>994.4145121756203</v>
      </c>
      <c r="J38" s="71">
        <f t="shared" si="8"/>
        <v>1313.4784194809924</v>
      </c>
      <c r="K38" s="58"/>
      <c r="L38" s="45" t="s">
        <v>33</v>
      </c>
      <c r="M38" s="3"/>
      <c r="N38" s="3"/>
      <c r="O38" s="3"/>
      <c r="P38" s="3"/>
      <c r="Q38" s="58"/>
      <c r="R38" s="3"/>
      <c r="S38" s="3"/>
      <c r="T38" s="4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</row>
    <row r="39" spans="1:84" ht="12.75">
      <c r="A39" s="6" t="str">
        <f t="shared" si="11"/>
        <v>P-2</v>
      </c>
      <c r="B39" s="9">
        <f t="shared" si="5"/>
        <v>0</v>
      </c>
      <c r="C39" s="11">
        <f t="shared" si="6"/>
        <v>0</v>
      </c>
      <c r="D39" s="72">
        <f t="shared" si="9"/>
        <v>300.4525121756203</v>
      </c>
      <c r="E39" s="73"/>
      <c r="F39" s="74"/>
      <c r="G39" s="11">
        <f t="shared" si="10"/>
        <v>693.962</v>
      </c>
      <c r="H39" s="13"/>
      <c r="I39" s="68">
        <f t="shared" si="7"/>
        <v>994.4145121756203</v>
      </c>
      <c r="J39" s="71">
        <f t="shared" si="8"/>
        <v>1313.4784194809924</v>
      </c>
      <c r="K39" s="58"/>
      <c r="L39" s="45" t="s">
        <v>34</v>
      </c>
      <c r="M39" s="58"/>
      <c r="N39" s="58"/>
      <c r="O39" s="58"/>
      <c r="P39" s="58"/>
      <c r="Q39" s="58"/>
      <c r="R39" s="3"/>
      <c r="S39" s="3"/>
      <c r="T39" s="4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</row>
    <row r="40" spans="1:84" ht="12.75">
      <c r="A40" s="6" t="str">
        <f t="shared" si="11"/>
        <v>P-3</v>
      </c>
      <c r="B40" s="9">
        <f t="shared" si="5"/>
        <v>11.70820393249937</v>
      </c>
      <c r="C40" s="11">
        <f t="shared" si="6"/>
        <v>44.925</v>
      </c>
      <c r="D40" s="72">
        <f t="shared" si="9"/>
        <v>312.1607161081197</v>
      </c>
      <c r="E40" s="73"/>
      <c r="F40" s="74"/>
      <c r="G40" s="11">
        <f t="shared" si="10"/>
        <v>738.887</v>
      </c>
      <c r="H40" s="14"/>
      <c r="I40" s="68">
        <f t="shared" si="7"/>
        <v>1051.0477161081196</v>
      </c>
      <c r="J40" s="71">
        <f t="shared" si="8"/>
        <v>1386.1215457729913</v>
      </c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</row>
    <row r="41" spans="1:84" ht="12.75">
      <c r="A41" s="57" t="s">
        <v>58</v>
      </c>
      <c r="B41" s="9">
        <f t="shared" si="5"/>
        <v>11.70820393249937</v>
      </c>
      <c r="C41" s="11">
        <f t="shared" si="6"/>
        <v>44.75</v>
      </c>
      <c r="D41" s="72">
        <f t="shared" si="9"/>
        <v>323.86892004061906</v>
      </c>
      <c r="E41" s="73"/>
      <c r="F41" s="74"/>
      <c r="G41" s="11">
        <f t="shared" si="10"/>
        <v>783.637</v>
      </c>
      <c r="H41" s="58"/>
      <c r="I41" s="68">
        <f t="shared" si="7"/>
        <v>1107.505920040619</v>
      </c>
      <c r="J41" s="71">
        <f t="shared" si="8"/>
        <v>1458.5546720649904</v>
      </c>
      <c r="K41" s="2"/>
      <c r="L41" s="2"/>
      <c r="M41" s="2"/>
      <c r="N41" s="46"/>
      <c r="O41" s="58"/>
      <c r="P41" s="58"/>
      <c r="Q41" s="58"/>
      <c r="R41" s="58"/>
      <c r="S41" s="58"/>
      <c r="T41" s="58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</row>
    <row r="42" spans="1:84" ht="12.7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</row>
    <row r="43" spans="14:84" ht="12.75">
      <c r="N43" s="58"/>
      <c r="O43" s="58"/>
      <c r="P43" s="58"/>
      <c r="Q43" s="58"/>
      <c r="R43" s="58"/>
      <c r="S43" s="58"/>
      <c r="T43" s="58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</row>
    <row r="44" spans="14:84" ht="12.75">
      <c r="N44" s="58"/>
      <c r="O44" s="58"/>
      <c r="P44" s="58"/>
      <c r="Q44" s="58"/>
      <c r="R44" s="58"/>
      <c r="S44" s="58"/>
      <c r="T44" s="58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</row>
    <row r="45" spans="1:84" ht="12.75">
      <c r="A45" s="47" t="s">
        <v>25</v>
      </c>
      <c r="B45" s="47"/>
      <c r="C45" s="2"/>
      <c r="D45" s="2"/>
      <c r="E45" s="2"/>
      <c r="F45" s="2"/>
      <c r="G45" s="2"/>
      <c r="H45" s="2"/>
      <c r="I45" s="2"/>
      <c r="J45" s="2"/>
      <c r="K45" s="2"/>
      <c r="L45" s="2"/>
      <c r="M45" s="58"/>
      <c r="N45" s="58"/>
      <c r="O45" s="58"/>
      <c r="P45" s="58"/>
      <c r="Q45" s="58"/>
      <c r="R45" s="58"/>
      <c r="S45" s="58"/>
      <c r="T45" s="58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</row>
    <row r="46" spans="1:21" ht="12.75">
      <c r="A46" s="46" t="s">
        <v>26</v>
      </c>
      <c r="B46" s="46"/>
      <c r="C46" s="2"/>
      <c r="D46" s="2"/>
      <c r="E46" s="2"/>
      <c r="F46" s="2"/>
      <c r="G46" s="2">
        <v>4000</v>
      </c>
      <c r="H46" s="2"/>
      <c r="I46" s="16"/>
      <c r="J46" s="16" t="s">
        <v>27</v>
      </c>
      <c r="K46" s="2"/>
      <c r="M46" s="13">
        <f>SQRT(G47)</f>
        <v>16.639605764865788</v>
      </c>
      <c r="N46" s="58"/>
      <c r="O46" s="58"/>
      <c r="P46" s="58"/>
      <c r="Q46" s="58"/>
      <c r="R46" s="58"/>
      <c r="S46" s="58"/>
      <c r="T46" s="58"/>
      <c r="U46" s="58"/>
    </row>
    <row r="47" spans="1:21" ht="15">
      <c r="A47" s="46" t="s">
        <v>55</v>
      </c>
      <c r="B47" s="46"/>
      <c r="C47" s="2"/>
      <c r="D47" s="2"/>
      <c r="E47" s="2"/>
      <c r="F47" s="2"/>
      <c r="G47" s="48">
        <f>I41*1000/G46</f>
        <v>276.87648001015475</v>
      </c>
      <c r="H47" s="49"/>
      <c r="I47" s="16"/>
      <c r="J47" s="2"/>
      <c r="K47" s="2"/>
      <c r="L47" s="50"/>
      <c r="M47" s="58"/>
      <c r="N47" s="58"/>
      <c r="O47" s="58"/>
      <c r="P47" s="58"/>
      <c r="Q47" s="58"/>
      <c r="R47" s="58"/>
      <c r="S47" s="58"/>
      <c r="T47" s="58"/>
      <c r="U47" s="58"/>
    </row>
    <row r="48" spans="3:21" ht="12.75"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</row>
    <row r="49" spans="3:21" ht="12.75"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</row>
    <row r="50" spans="3:21" ht="12.75"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</row>
    <row r="51" spans="3:21" ht="12.75"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</row>
    <row r="52" spans="3:21" ht="12.75"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</row>
    <row r="53" spans="3:21" ht="12.75"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</row>
    <row r="54" spans="3:21" ht="12.75"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</row>
    <row r="55" spans="3:21" ht="12.75"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</row>
    <row r="56" spans="3:21" ht="12.75"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3:21" ht="12.75"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3:21" ht="12.75"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</row>
    <row r="59" spans="3:21" ht="12.75"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</row>
    <row r="60" spans="3:21" ht="12.75"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</row>
    <row r="61" spans="3:21" ht="12.75"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</row>
    <row r="62" spans="3:21" ht="12.75"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</row>
    <row r="63" spans="3:21" ht="12.75"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</row>
    <row r="64" spans="3:21" ht="12.75"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</row>
    <row r="65" spans="3:21" ht="12.75"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</row>
    <row r="66" spans="3:21" ht="12.75"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</row>
    <row r="67" spans="3:21" ht="12.75"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</row>
    <row r="68" spans="3:21" ht="12.75"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</row>
    <row r="69" spans="3:21" ht="12.75"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</row>
    <row r="70" spans="3:21" ht="12.75"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</row>
    <row r="71" spans="3:21" ht="12.75"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</row>
    <row r="72" spans="3:21" ht="12.75"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</row>
    <row r="73" spans="3:21" ht="12.75"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</row>
    <row r="74" spans="3:21" ht="12.75"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</row>
    <row r="75" spans="3:21" ht="12.75"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</row>
    <row r="76" spans="3:21" ht="12.75"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</row>
    <row r="77" spans="3:21" ht="12.75"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</row>
    <row r="78" spans="3:21" ht="12.75"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</row>
    <row r="79" spans="3:21" ht="12.75"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</row>
    <row r="80" spans="3:21" ht="12.75"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</row>
    <row r="81" spans="3:21" ht="12.75"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</row>
    <row r="82" spans="3:21" ht="12.75"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</row>
    <row r="83" spans="3:21" ht="12.75"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</row>
    <row r="84" spans="3:21" ht="12.75"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</row>
    <row r="85" spans="3:21" ht="12.75"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</row>
    <row r="86" spans="3:21" ht="12.75"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</row>
    <row r="87" spans="3:21" ht="12.75"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</row>
    <row r="88" spans="3:21" ht="12.75"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</row>
    <row r="89" spans="3:21" ht="12.75"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</row>
    <row r="90" spans="3:21" ht="12.75"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</row>
    <row r="91" spans="3:21" ht="12.75"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</row>
    <row r="92" spans="3:21" ht="12.75"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</row>
    <row r="93" spans="3:21" ht="12.75"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</row>
    <row r="94" spans="3:21" ht="12.75"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</row>
    <row r="95" spans="3:21" ht="12.75"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</row>
    <row r="96" spans="3:21" ht="12.75"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</row>
    <row r="97" spans="3:21" ht="12.75"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</row>
    <row r="98" spans="3:21" ht="12.75"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</row>
    <row r="99" spans="3:21" ht="12.75"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</row>
    <row r="100" spans="3:21" ht="12.75"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</row>
    <row r="101" spans="3:21" ht="12.75"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</row>
    <row r="102" spans="3:21" ht="12.75"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</row>
    <row r="103" spans="3:21" ht="12.75"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</row>
    <row r="104" spans="3:21" ht="12.75"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</row>
    <row r="105" spans="3:21" ht="12.75"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</row>
    <row r="106" spans="3:21" ht="12.75"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</row>
    <row r="107" spans="3:21" ht="12.75"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</row>
    <row r="108" spans="3:21" ht="12.75"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</row>
    <row r="109" spans="3:21" ht="12.75"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</row>
    <row r="110" spans="3:21" ht="12.75"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</row>
    <row r="111" spans="3:21" ht="12.75"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</row>
    <row r="112" spans="3:21" ht="12.75"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</row>
    <row r="113" spans="3:21" ht="12.75"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</row>
    <row r="114" spans="3:21" ht="12.75"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</row>
  </sheetData>
  <mergeCells count="19">
    <mergeCell ref="D29:F29"/>
    <mergeCell ref="D30:F30"/>
    <mergeCell ref="D31:F31"/>
    <mergeCell ref="D32:F32"/>
    <mergeCell ref="A8:A9"/>
    <mergeCell ref="D8:F8"/>
    <mergeCell ref="D9:F9"/>
    <mergeCell ref="D27:F27"/>
    <mergeCell ref="A27:A28"/>
    <mergeCell ref="D41:F41"/>
    <mergeCell ref="D28:F28"/>
    <mergeCell ref="D33:F33"/>
    <mergeCell ref="D34:F34"/>
    <mergeCell ref="D35:F35"/>
    <mergeCell ref="D36:F36"/>
    <mergeCell ref="D37:F37"/>
    <mergeCell ref="D38:F38"/>
    <mergeCell ref="D39:F39"/>
    <mergeCell ref="D40:F40"/>
  </mergeCells>
  <printOptions/>
  <pageMargins left="0.5" right="0.5" top="0.5" bottom="0.5" header="0.5" footer="0.5"/>
  <pageSetup fitToHeight="1" fitToWidth="1" horizontalDpi="600" verticalDpi="600" orientation="landscape" scale="98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CF114"/>
  <sheetViews>
    <sheetView workbookViewId="0" topLeftCell="A1">
      <selection activeCell="R33" sqref="R33"/>
    </sheetView>
  </sheetViews>
  <sheetFormatPr defaultColWidth="9.140625" defaultRowHeight="12.75"/>
  <cols>
    <col min="1" max="2" width="6.8515625" style="0" customWidth="1"/>
    <col min="3" max="3" width="7.57421875" style="0" customWidth="1"/>
    <col min="4" max="4" width="3.7109375" style="0" customWidth="1"/>
    <col min="5" max="5" width="2.421875" style="0" customWidth="1"/>
    <col min="6" max="6" width="3.7109375" style="0" customWidth="1"/>
    <col min="7" max="7" width="15.421875" style="0" customWidth="1"/>
    <col min="8" max="8" width="6.00390625" style="0" hidden="1" customWidth="1"/>
    <col min="9" max="9" width="7.57421875" style="0" bestFit="1" customWidth="1"/>
    <col min="10" max="10" width="8.8515625" style="0" bestFit="1" customWidth="1"/>
    <col min="11" max="11" width="8.7109375" style="0" bestFit="1" customWidth="1"/>
    <col min="12" max="12" width="9.28125" style="0" bestFit="1" customWidth="1"/>
    <col min="13" max="13" width="7.140625" style="0" customWidth="1"/>
    <col min="14" max="14" width="6.00390625" style="0" bestFit="1" customWidth="1"/>
    <col min="15" max="15" width="6.28125" style="0" bestFit="1" customWidth="1"/>
    <col min="16" max="16" width="7.140625" style="0" bestFit="1" customWidth="1"/>
    <col min="17" max="17" width="7.57421875" style="0" bestFit="1" customWidth="1"/>
    <col min="18" max="18" width="6.00390625" style="0" bestFit="1" customWidth="1"/>
    <col min="19" max="19" width="5.28125" style="0" bestFit="1" customWidth="1"/>
    <col min="20" max="20" width="6.00390625" style="0" bestFit="1" customWidth="1"/>
  </cols>
  <sheetData>
    <row r="1" spans="1:84" ht="12.75">
      <c r="A1" s="15" t="s">
        <v>0</v>
      </c>
      <c r="B1" s="15"/>
      <c r="C1" s="1" t="s">
        <v>59</v>
      </c>
      <c r="D1" s="1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</row>
    <row r="2" spans="1:84" ht="12.75">
      <c r="A2" s="15" t="s">
        <v>24</v>
      </c>
      <c r="B2" s="15"/>
      <c r="C2" s="1"/>
      <c r="D2" s="16"/>
      <c r="E2" s="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</row>
    <row r="3" spans="1:84" ht="12.75">
      <c r="A3" s="15" t="s">
        <v>1</v>
      </c>
      <c r="B3" s="15"/>
      <c r="C3" s="1"/>
      <c r="D3" s="1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</row>
    <row r="4" spans="1:84" ht="12.75">
      <c r="A4" s="15" t="s">
        <v>2</v>
      </c>
      <c r="B4" s="15"/>
      <c r="C4" s="1"/>
      <c r="D4" s="16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</row>
    <row r="5" spans="1:84" ht="12.75">
      <c r="A5" s="15"/>
      <c r="B5" s="1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</row>
    <row r="6" spans="1:84" ht="12.75">
      <c r="A6" s="15" t="s">
        <v>3</v>
      </c>
      <c r="B6" s="15"/>
      <c r="C6" s="1"/>
      <c r="D6" s="1" t="s">
        <v>81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</row>
    <row r="7" spans="1:84" ht="12.75">
      <c r="A7" s="7"/>
      <c r="B7" s="7"/>
      <c r="C7" s="7"/>
      <c r="D7" s="18"/>
      <c r="E7" s="18"/>
      <c r="F7" s="18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</row>
    <row r="8" spans="1:84" ht="13.5">
      <c r="A8" s="78" t="s">
        <v>4</v>
      </c>
      <c r="B8" s="19" t="s">
        <v>28</v>
      </c>
      <c r="C8" s="20" t="s">
        <v>5</v>
      </c>
      <c r="D8" s="80" t="s">
        <v>10</v>
      </c>
      <c r="E8" s="80"/>
      <c r="F8" s="80"/>
      <c r="G8" s="20" t="s">
        <v>37</v>
      </c>
      <c r="H8" s="21"/>
      <c r="I8" s="21" t="s">
        <v>38</v>
      </c>
      <c r="J8" s="22" t="s">
        <v>11</v>
      </c>
      <c r="K8" s="23" t="s">
        <v>7</v>
      </c>
      <c r="L8" s="24" t="s">
        <v>9</v>
      </c>
      <c r="M8" s="21" t="s">
        <v>14</v>
      </c>
      <c r="N8" s="25" t="s">
        <v>39</v>
      </c>
      <c r="O8" s="25" t="s">
        <v>40</v>
      </c>
      <c r="P8" s="20" t="s">
        <v>41</v>
      </c>
      <c r="Q8" s="20" t="s">
        <v>42</v>
      </c>
      <c r="R8" s="21" t="s">
        <v>43</v>
      </c>
      <c r="S8" s="20" t="s">
        <v>18</v>
      </c>
      <c r="T8" s="20" t="s">
        <v>44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</row>
    <row r="9" spans="1:84" ht="15" thickBot="1">
      <c r="A9" s="79"/>
      <c r="B9" s="26" t="s">
        <v>29</v>
      </c>
      <c r="C9" s="27" t="s">
        <v>17</v>
      </c>
      <c r="D9" s="76" t="s">
        <v>8</v>
      </c>
      <c r="E9" s="76"/>
      <c r="F9" s="76"/>
      <c r="G9" s="27" t="s">
        <v>45</v>
      </c>
      <c r="H9" s="28"/>
      <c r="I9" s="29" t="s">
        <v>19</v>
      </c>
      <c r="J9" s="30" t="s">
        <v>46</v>
      </c>
      <c r="K9" s="31" t="s">
        <v>12</v>
      </c>
      <c r="L9" s="32" t="s">
        <v>46</v>
      </c>
      <c r="M9" s="28" t="s">
        <v>15</v>
      </c>
      <c r="N9" s="33" t="s">
        <v>16</v>
      </c>
      <c r="O9" s="33" t="s">
        <v>16</v>
      </c>
      <c r="P9" s="27" t="s">
        <v>16</v>
      </c>
      <c r="Q9" s="27" t="s">
        <v>16</v>
      </c>
      <c r="R9" s="28" t="s">
        <v>16</v>
      </c>
      <c r="S9" s="27" t="s">
        <v>6</v>
      </c>
      <c r="T9" s="27" t="s">
        <v>16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</row>
    <row r="10" spans="1:84" ht="13.5" thickTop="1">
      <c r="A10" s="65" t="s">
        <v>13</v>
      </c>
      <c r="B10" s="65" t="s">
        <v>13</v>
      </c>
      <c r="C10" s="65">
        <v>20</v>
      </c>
      <c r="D10" s="65">
        <v>14</v>
      </c>
      <c r="E10" s="65"/>
      <c r="F10" s="65">
        <v>24</v>
      </c>
      <c r="G10" s="65">
        <v>100</v>
      </c>
      <c r="H10" s="65"/>
      <c r="I10" s="65">
        <v>2</v>
      </c>
      <c r="J10" s="65">
        <v>30</v>
      </c>
      <c r="K10" s="66">
        <f aca="true" t="shared" si="0" ref="K10:K22">IF(G10*I10&gt;=400,IF(B10="Roof",0,IF(0.25+15/SQRT(G10*I10)&lt;0.4,0.4,0.25+15/SQRT(G10*I10))),0)</f>
        <v>0</v>
      </c>
      <c r="L10" s="67">
        <f aca="true" t="shared" si="1" ref="L10:L22">IF(K10&gt;0,J10*K10,J10)</f>
        <v>30</v>
      </c>
      <c r="M10" s="65">
        <v>5</v>
      </c>
      <c r="N10" s="65">
        <f aca="true" t="shared" si="2" ref="N10:N22">0.15*M10/12*G10</f>
        <v>6.25</v>
      </c>
      <c r="O10" s="65"/>
      <c r="P10" s="65"/>
      <c r="Q10" s="65">
        <v>8</v>
      </c>
      <c r="R10" s="65">
        <f aca="true" t="shared" si="3" ref="R10:R22">0.15*D10*F10/144*C10</f>
        <v>7.000000000000001</v>
      </c>
      <c r="S10" s="65">
        <v>20</v>
      </c>
      <c r="T10" s="65">
        <f aca="true" t="shared" si="4" ref="T10:T22">S10*G10/1000</f>
        <v>2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</row>
    <row r="11" spans="1:84" ht="12.75">
      <c r="A11" s="6" t="s">
        <v>35</v>
      </c>
      <c r="B11" s="6" t="s">
        <v>36</v>
      </c>
      <c r="C11" s="6">
        <v>15.66</v>
      </c>
      <c r="D11" s="6">
        <v>14</v>
      </c>
      <c r="E11" s="6"/>
      <c r="F11" s="6">
        <v>24</v>
      </c>
      <c r="G11" s="8">
        <v>100</v>
      </c>
      <c r="H11" s="6"/>
      <c r="I11" s="6">
        <v>3</v>
      </c>
      <c r="J11" s="6">
        <v>150</v>
      </c>
      <c r="K11" s="9">
        <f t="shared" si="0"/>
        <v>0</v>
      </c>
      <c r="L11" s="10">
        <f t="shared" si="1"/>
        <v>150</v>
      </c>
      <c r="M11" s="6">
        <v>7</v>
      </c>
      <c r="N11" s="6">
        <f t="shared" si="2"/>
        <v>8.75</v>
      </c>
      <c r="O11" s="6"/>
      <c r="P11" s="6"/>
      <c r="Q11" s="6">
        <v>8</v>
      </c>
      <c r="R11" s="6">
        <f t="shared" si="3"/>
        <v>5.481000000000001</v>
      </c>
      <c r="S11" s="6">
        <v>20</v>
      </c>
      <c r="T11" s="6">
        <f t="shared" si="4"/>
        <v>2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</row>
    <row r="12" spans="1:84" ht="12.75">
      <c r="A12" s="6">
        <v>8</v>
      </c>
      <c r="B12" s="6" t="s">
        <v>36</v>
      </c>
      <c r="C12" s="6">
        <v>14.66</v>
      </c>
      <c r="D12" s="6">
        <v>14</v>
      </c>
      <c r="E12" s="6"/>
      <c r="F12" s="6">
        <v>24</v>
      </c>
      <c r="G12" s="8">
        <v>100</v>
      </c>
      <c r="H12" s="6"/>
      <c r="I12" s="6">
        <v>3</v>
      </c>
      <c r="J12" s="6">
        <v>100</v>
      </c>
      <c r="K12" s="9">
        <f t="shared" si="0"/>
        <v>0</v>
      </c>
      <c r="L12" s="10">
        <f t="shared" si="1"/>
        <v>100</v>
      </c>
      <c r="M12" s="6">
        <v>7</v>
      </c>
      <c r="N12" s="6">
        <f t="shared" si="2"/>
        <v>8.75</v>
      </c>
      <c r="O12" s="6"/>
      <c r="P12" s="6"/>
      <c r="Q12" s="6">
        <v>8</v>
      </c>
      <c r="R12" s="6">
        <f t="shared" si="3"/>
        <v>5.131</v>
      </c>
      <c r="S12" s="6">
        <v>20</v>
      </c>
      <c r="T12" s="6">
        <f t="shared" si="4"/>
        <v>2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</row>
    <row r="13" spans="1:84" ht="12.75">
      <c r="A13" s="6">
        <v>7</v>
      </c>
      <c r="B13" s="6" t="s">
        <v>36</v>
      </c>
      <c r="C13" s="6">
        <v>14</v>
      </c>
      <c r="D13" s="6">
        <v>14</v>
      </c>
      <c r="E13" s="6"/>
      <c r="F13" s="6">
        <v>24</v>
      </c>
      <c r="G13" s="8">
        <v>100</v>
      </c>
      <c r="H13" s="6"/>
      <c r="I13" s="6">
        <v>3</v>
      </c>
      <c r="J13" s="6">
        <v>100</v>
      </c>
      <c r="K13" s="9">
        <f t="shared" si="0"/>
        <v>0</v>
      </c>
      <c r="L13" s="10">
        <f t="shared" si="1"/>
        <v>100</v>
      </c>
      <c r="M13" s="6">
        <v>7</v>
      </c>
      <c r="N13" s="6">
        <f t="shared" si="2"/>
        <v>8.75</v>
      </c>
      <c r="O13" s="6"/>
      <c r="P13" s="6"/>
      <c r="Q13" s="6">
        <v>8</v>
      </c>
      <c r="R13" s="6">
        <f t="shared" si="3"/>
        <v>4.9</v>
      </c>
      <c r="S13" s="6">
        <v>20</v>
      </c>
      <c r="T13" s="6">
        <f t="shared" si="4"/>
        <v>2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</row>
    <row r="14" spans="1:84" ht="12.75">
      <c r="A14" s="6">
        <v>6</v>
      </c>
      <c r="B14" s="6" t="s">
        <v>36</v>
      </c>
      <c r="C14" s="6">
        <v>14</v>
      </c>
      <c r="D14" s="6">
        <v>14</v>
      </c>
      <c r="E14" s="6"/>
      <c r="F14" s="6">
        <v>24</v>
      </c>
      <c r="G14" s="8">
        <v>100</v>
      </c>
      <c r="H14" s="6"/>
      <c r="I14" s="6">
        <v>3</v>
      </c>
      <c r="J14" s="6">
        <v>100</v>
      </c>
      <c r="K14" s="9">
        <f t="shared" si="0"/>
        <v>0</v>
      </c>
      <c r="L14" s="10">
        <f t="shared" si="1"/>
        <v>100</v>
      </c>
      <c r="M14" s="6">
        <v>7</v>
      </c>
      <c r="N14" s="6">
        <f t="shared" si="2"/>
        <v>8.75</v>
      </c>
      <c r="O14" s="6"/>
      <c r="P14" s="6"/>
      <c r="Q14" s="6">
        <v>8</v>
      </c>
      <c r="R14" s="6">
        <f t="shared" si="3"/>
        <v>4.9</v>
      </c>
      <c r="S14" s="6">
        <v>20</v>
      </c>
      <c r="T14" s="6">
        <f t="shared" si="4"/>
        <v>2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</row>
    <row r="15" spans="1:84" ht="12.75">
      <c r="A15" s="6">
        <v>5</v>
      </c>
      <c r="B15" s="6" t="s">
        <v>36</v>
      </c>
      <c r="C15" s="6">
        <v>14</v>
      </c>
      <c r="D15" s="6">
        <v>14</v>
      </c>
      <c r="E15" s="6"/>
      <c r="F15" s="6">
        <v>24</v>
      </c>
      <c r="G15" s="8">
        <v>100</v>
      </c>
      <c r="H15" s="6"/>
      <c r="I15" s="6">
        <v>3</v>
      </c>
      <c r="J15" s="6">
        <v>100</v>
      </c>
      <c r="K15" s="9">
        <f t="shared" si="0"/>
        <v>0</v>
      </c>
      <c r="L15" s="10">
        <f t="shared" si="1"/>
        <v>100</v>
      </c>
      <c r="M15" s="6">
        <v>7</v>
      </c>
      <c r="N15" s="6">
        <f t="shared" si="2"/>
        <v>8.75</v>
      </c>
      <c r="O15" s="6"/>
      <c r="P15" s="6"/>
      <c r="Q15" s="6">
        <v>8</v>
      </c>
      <c r="R15" s="6">
        <f t="shared" si="3"/>
        <v>4.9</v>
      </c>
      <c r="S15" s="6">
        <v>20</v>
      </c>
      <c r="T15" s="6">
        <f t="shared" si="4"/>
        <v>2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</row>
    <row r="16" spans="1:84" ht="12.75">
      <c r="A16" s="6">
        <v>4</v>
      </c>
      <c r="B16" s="6" t="s">
        <v>36</v>
      </c>
      <c r="C16" s="6">
        <v>14</v>
      </c>
      <c r="D16" s="6">
        <v>14</v>
      </c>
      <c r="E16" s="6"/>
      <c r="F16" s="6">
        <v>24</v>
      </c>
      <c r="G16" s="8">
        <v>100</v>
      </c>
      <c r="H16" s="6"/>
      <c r="I16" s="6">
        <v>3</v>
      </c>
      <c r="J16" s="6">
        <v>100</v>
      </c>
      <c r="K16" s="9">
        <f t="shared" si="0"/>
        <v>0</v>
      </c>
      <c r="L16" s="10">
        <f t="shared" si="1"/>
        <v>100</v>
      </c>
      <c r="M16" s="6">
        <v>7</v>
      </c>
      <c r="N16" s="6">
        <f t="shared" si="2"/>
        <v>8.75</v>
      </c>
      <c r="O16" s="6"/>
      <c r="P16" s="6"/>
      <c r="Q16" s="6">
        <v>8</v>
      </c>
      <c r="R16" s="6">
        <f t="shared" si="3"/>
        <v>4.9</v>
      </c>
      <c r="S16" s="6">
        <v>20</v>
      </c>
      <c r="T16" s="6">
        <f t="shared" si="4"/>
        <v>2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</row>
    <row r="17" spans="1:84" ht="12.75">
      <c r="A17" s="6">
        <v>3</v>
      </c>
      <c r="B17" s="6" t="s">
        <v>36</v>
      </c>
      <c r="C17" s="6">
        <v>14</v>
      </c>
      <c r="D17" s="6">
        <v>14</v>
      </c>
      <c r="E17" s="6"/>
      <c r="F17" s="6">
        <v>24</v>
      </c>
      <c r="G17" s="8">
        <v>100</v>
      </c>
      <c r="H17" s="6"/>
      <c r="I17" s="6">
        <v>3</v>
      </c>
      <c r="J17" s="6">
        <v>100</v>
      </c>
      <c r="K17" s="9">
        <f t="shared" si="0"/>
        <v>0</v>
      </c>
      <c r="L17" s="10">
        <f t="shared" si="1"/>
        <v>100</v>
      </c>
      <c r="M17" s="6">
        <v>8</v>
      </c>
      <c r="N17" s="6">
        <f t="shared" si="2"/>
        <v>10</v>
      </c>
      <c r="O17" s="6"/>
      <c r="P17" s="6"/>
      <c r="Q17" s="6">
        <v>8</v>
      </c>
      <c r="R17" s="6">
        <f t="shared" si="3"/>
        <v>4.9</v>
      </c>
      <c r="S17" s="6">
        <v>20</v>
      </c>
      <c r="T17" s="6">
        <f t="shared" si="4"/>
        <v>2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</row>
    <row r="18" spans="1:84" ht="12.75">
      <c r="A18" s="6">
        <v>2</v>
      </c>
      <c r="B18" s="6" t="s">
        <v>36</v>
      </c>
      <c r="C18" s="6">
        <v>14</v>
      </c>
      <c r="D18" s="6">
        <v>14</v>
      </c>
      <c r="E18" s="6"/>
      <c r="F18" s="6">
        <v>24</v>
      </c>
      <c r="G18" s="8">
        <v>100</v>
      </c>
      <c r="H18" s="6"/>
      <c r="I18" s="6">
        <v>3</v>
      </c>
      <c r="J18" s="6">
        <v>100</v>
      </c>
      <c r="K18" s="9">
        <f t="shared" si="0"/>
        <v>0</v>
      </c>
      <c r="L18" s="10">
        <f t="shared" si="1"/>
        <v>100</v>
      </c>
      <c r="M18" s="6">
        <v>8</v>
      </c>
      <c r="N18" s="6">
        <f t="shared" si="2"/>
        <v>10</v>
      </c>
      <c r="O18" s="6"/>
      <c r="P18" s="6"/>
      <c r="Q18" s="6">
        <v>8</v>
      </c>
      <c r="R18" s="6">
        <f t="shared" si="3"/>
        <v>4.9</v>
      </c>
      <c r="S18" s="6">
        <v>20</v>
      </c>
      <c r="T18" s="6">
        <f t="shared" si="4"/>
        <v>2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</row>
    <row r="19" spans="1:84" ht="12.75">
      <c r="A19" s="6">
        <v>1</v>
      </c>
      <c r="B19" s="6" t="s">
        <v>36</v>
      </c>
      <c r="C19" s="6">
        <v>20</v>
      </c>
      <c r="D19" s="6">
        <v>14</v>
      </c>
      <c r="E19" s="6"/>
      <c r="F19" s="6">
        <v>24</v>
      </c>
      <c r="G19" s="6">
        <v>800</v>
      </c>
      <c r="H19" s="6"/>
      <c r="I19" s="6">
        <v>3</v>
      </c>
      <c r="J19" s="6">
        <v>100</v>
      </c>
      <c r="K19" s="9">
        <f t="shared" si="0"/>
        <v>0.5561862178478973</v>
      </c>
      <c r="L19" s="10">
        <f t="shared" si="1"/>
        <v>55.61862178478974</v>
      </c>
      <c r="M19" s="6">
        <v>8</v>
      </c>
      <c r="N19" s="6">
        <f t="shared" si="2"/>
        <v>80</v>
      </c>
      <c r="O19" s="6"/>
      <c r="P19" s="6"/>
      <c r="Q19" s="6">
        <v>8</v>
      </c>
      <c r="R19" s="6">
        <f t="shared" si="3"/>
        <v>7.000000000000001</v>
      </c>
      <c r="S19" s="6">
        <v>20</v>
      </c>
      <c r="T19" s="6">
        <f t="shared" si="4"/>
        <v>16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</row>
    <row r="20" spans="1:84" ht="12.75">
      <c r="A20" s="62" t="s">
        <v>56</v>
      </c>
      <c r="B20" s="62" t="s">
        <v>36</v>
      </c>
      <c r="C20" s="62">
        <v>0</v>
      </c>
      <c r="D20" s="62">
        <v>0</v>
      </c>
      <c r="E20" s="62"/>
      <c r="F20" s="62">
        <v>0</v>
      </c>
      <c r="G20" s="62">
        <v>0</v>
      </c>
      <c r="H20" s="62"/>
      <c r="I20" s="62">
        <v>0</v>
      </c>
      <c r="J20" s="62">
        <v>0</v>
      </c>
      <c r="K20" s="63">
        <f t="shared" si="0"/>
        <v>0</v>
      </c>
      <c r="L20" s="64">
        <f t="shared" si="1"/>
        <v>0</v>
      </c>
      <c r="M20" s="62">
        <v>0</v>
      </c>
      <c r="N20" s="62">
        <f t="shared" si="2"/>
        <v>0</v>
      </c>
      <c r="O20" s="62"/>
      <c r="P20" s="62"/>
      <c r="Q20" s="62">
        <v>0</v>
      </c>
      <c r="R20" s="62">
        <f t="shared" si="3"/>
        <v>0</v>
      </c>
      <c r="S20" s="62">
        <v>0</v>
      </c>
      <c r="T20" s="62">
        <f t="shared" si="4"/>
        <v>0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</row>
    <row r="21" spans="1:84" ht="12.75">
      <c r="A21" s="8" t="s">
        <v>57</v>
      </c>
      <c r="B21" s="8" t="s">
        <v>36</v>
      </c>
      <c r="C21" s="8">
        <v>10.5</v>
      </c>
      <c r="D21" s="8">
        <v>14</v>
      </c>
      <c r="E21" s="8"/>
      <c r="F21" s="8">
        <v>24</v>
      </c>
      <c r="G21" s="8">
        <v>800</v>
      </c>
      <c r="H21" s="8"/>
      <c r="I21" s="8">
        <v>3</v>
      </c>
      <c r="J21" s="8">
        <v>40</v>
      </c>
      <c r="K21" s="55">
        <f t="shared" si="0"/>
        <v>0.5561862178478973</v>
      </c>
      <c r="L21" s="56">
        <f t="shared" si="1"/>
        <v>22.247448713915894</v>
      </c>
      <c r="M21" s="8">
        <v>5</v>
      </c>
      <c r="N21" s="8">
        <f t="shared" si="2"/>
        <v>50</v>
      </c>
      <c r="O21" s="8"/>
      <c r="P21" s="8"/>
      <c r="Q21" s="8">
        <v>0</v>
      </c>
      <c r="R21" s="8">
        <f t="shared" si="3"/>
        <v>3.6750000000000003</v>
      </c>
      <c r="S21" s="8">
        <v>20</v>
      </c>
      <c r="T21" s="8">
        <f t="shared" si="4"/>
        <v>16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</row>
    <row r="22" spans="1:84" ht="12.75">
      <c r="A22" s="8" t="s">
        <v>58</v>
      </c>
      <c r="B22" s="8" t="s">
        <v>36</v>
      </c>
      <c r="C22" s="8">
        <v>10</v>
      </c>
      <c r="D22" s="8">
        <v>14</v>
      </c>
      <c r="E22" s="8"/>
      <c r="F22" s="8">
        <v>24</v>
      </c>
      <c r="G22" s="8">
        <v>800</v>
      </c>
      <c r="H22" s="8"/>
      <c r="I22" s="8">
        <v>3</v>
      </c>
      <c r="J22" s="8">
        <v>40</v>
      </c>
      <c r="K22" s="55">
        <f t="shared" si="0"/>
        <v>0.5561862178478973</v>
      </c>
      <c r="L22" s="56">
        <f t="shared" si="1"/>
        <v>22.247448713915894</v>
      </c>
      <c r="M22" s="8">
        <v>5</v>
      </c>
      <c r="N22" s="8">
        <f t="shared" si="2"/>
        <v>50</v>
      </c>
      <c r="O22" s="8"/>
      <c r="P22" s="8"/>
      <c r="Q22" s="8">
        <v>0</v>
      </c>
      <c r="R22" s="8">
        <f t="shared" si="3"/>
        <v>3.5000000000000004</v>
      </c>
      <c r="S22" s="8">
        <v>20</v>
      </c>
      <c r="T22" s="8">
        <f t="shared" si="4"/>
        <v>16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</row>
    <row r="23" spans="1:84" ht="12.7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</row>
    <row r="24" spans="21:84" ht="12.75"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</row>
    <row r="25" spans="21:84" ht="12.75"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</row>
    <row r="26" spans="21:84" ht="12.75"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</row>
    <row r="27" spans="1:84" ht="13.5">
      <c r="A27" s="84" t="s">
        <v>4</v>
      </c>
      <c r="B27" s="21" t="s">
        <v>47</v>
      </c>
      <c r="C27" s="35" t="s">
        <v>48</v>
      </c>
      <c r="D27" s="81" t="s">
        <v>49</v>
      </c>
      <c r="E27" s="82"/>
      <c r="F27" s="83"/>
      <c r="G27" s="38" t="s">
        <v>50</v>
      </c>
      <c r="H27" s="36"/>
      <c r="I27" s="37" t="s">
        <v>51</v>
      </c>
      <c r="J27" s="39" t="s">
        <v>52</v>
      </c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</row>
    <row r="28" spans="1:84" ht="13.5" thickBot="1">
      <c r="A28" s="85"/>
      <c r="B28" s="28" t="s">
        <v>16</v>
      </c>
      <c r="C28" s="41" t="s">
        <v>16</v>
      </c>
      <c r="D28" s="75" t="s">
        <v>16</v>
      </c>
      <c r="E28" s="76"/>
      <c r="F28" s="77"/>
      <c r="G28" s="43" t="s">
        <v>16</v>
      </c>
      <c r="H28" s="28"/>
      <c r="I28" s="42" t="s">
        <v>16</v>
      </c>
      <c r="J28" s="27" t="s">
        <v>16</v>
      </c>
      <c r="K28" s="58"/>
      <c r="L28" s="45" t="s">
        <v>53</v>
      </c>
      <c r="M28" s="2"/>
      <c r="N28" s="2"/>
      <c r="O28" s="2"/>
      <c r="P28" s="2"/>
      <c r="Q28" s="58"/>
      <c r="R28" s="2"/>
      <c r="S28" s="2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</row>
    <row r="29" spans="1:84" ht="13.5" thickTop="1">
      <c r="A29" s="5" t="s">
        <v>13</v>
      </c>
      <c r="B29" s="51">
        <f aca="true" t="shared" si="5" ref="B29:B41">L10*G10/1000</f>
        <v>3</v>
      </c>
      <c r="C29" s="52">
        <f aca="true" t="shared" si="6" ref="C29:C41">(N10+O10+P10+Q10+R10+T10)</f>
        <v>23.25</v>
      </c>
      <c r="D29" s="86">
        <f>B29</f>
        <v>3</v>
      </c>
      <c r="E29" s="87"/>
      <c r="F29" s="87"/>
      <c r="G29" s="52">
        <f>C29</f>
        <v>23.25</v>
      </c>
      <c r="H29" s="54"/>
      <c r="I29" s="69">
        <f aca="true" t="shared" si="7" ref="I29:I41">D29+G29</f>
        <v>26.25</v>
      </c>
      <c r="J29" s="70">
        <f aca="true" t="shared" si="8" ref="J29:J41">1.2*G29+1.6*D29</f>
        <v>32.7</v>
      </c>
      <c r="K29" s="58"/>
      <c r="L29" s="45" t="s">
        <v>21</v>
      </c>
      <c r="M29" s="3"/>
      <c r="N29" s="3"/>
      <c r="O29" s="3"/>
      <c r="P29" s="45">
        <v>4</v>
      </c>
      <c r="Q29" s="58"/>
      <c r="R29" s="3"/>
      <c r="S29" s="3"/>
      <c r="T29" s="4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</row>
    <row r="30" spans="1:84" ht="12.75">
      <c r="A30" s="6" t="s">
        <v>35</v>
      </c>
      <c r="B30" s="9">
        <f t="shared" si="5"/>
        <v>15</v>
      </c>
      <c r="C30" s="11">
        <f t="shared" si="6"/>
        <v>24.231</v>
      </c>
      <c r="D30" s="72">
        <f aca="true" t="shared" si="9" ref="D30:D41">D29+B30</f>
        <v>18</v>
      </c>
      <c r="E30" s="73"/>
      <c r="F30" s="74"/>
      <c r="G30" s="11">
        <f aca="true" t="shared" si="10" ref="G30:G41">G29+C30</f>
        <v>47.481</v>
      </c>
      <c r="H30" s="13"/>
      <c r="I30" s="68">
        <f t="shared" si="7"/>
        <v>65.481</v>
      </c>
      <c r="J30" s="71">
        <f t="shared" si="8"/>
        <v>85.77720000000001</v>
      </c>
      <c r="K30" s="58"/>
      <c r="L30" s="45" t="s">
        <v>22</v>
      </c>
      <c r="M30" s="3"/>
      <c r="N30" s="3"/>
      <c r="O30" s="3"/>
      <c r="P30" s="45">
        <v>4</v>
      </c>
      <c r="Q30" s="58"/>
      <c r="R30" s="45"/>
      <c r="S30" s="3"/>
      <c r="T30" s="4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</row>
    <row r="31" spans="1:84" ht="12.75">
      <c r="A31" s="6">
        <v>9</v>
      </c>
      <c r="B31" s="9">
        <f t="shared" si="5"/>
        <v>10</v>
      </c>
      <c r="C31" s="11">
        <f t="shared" si="6"/>
        <v>23.881</v>
      </c>
      <c r="D31" s="72">
        <f t="shared" si="9"/>
        <v>28</v>
      </c>
      <c r="E31" s="73"/>
      <c r="F31" s="74"/>
      <c r="G31" s="11">
        <f t="shared" si="10"/>
        <v>71.362</v>
      </c>
      <c r="H31" s="13"/>
      <c r="I31" s="68">
        <f t="shared" si="7"/>
        <v>99.362</v>
      </c>
      <c r="J31" s="71">
        <f t="shared" si="8"/>
        <v>130.43439999999998</v>
      </c>
      <c r="K31" s="58"/>
      <c r="L31" s="45" t="s">
        <v>23</v>
      </c>
      <c r="M31" s="3"/>
      <c r="N31" s="3"/>
      <c r="O31" s="3"/>
      <c r="P31" s="45">
        <v>3</v>
      </c>
      <c r="Q31" s="58"/>
      <c r="R31" s="45"/>
      <c r="S31" s="3"/>
      <c r="T31" s="4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</row>
    <row r="32" spans="1:84" ht="12.75">
      <c r="A32" s="6">
        <f aca="true" t="shared" si="11" ref="A32:A40">A13</f>
        <v>7</v>
      </c>
      <c r="B32" s="9">
        <f t="shared" si="5"/>
        <v>10</v>
      </c>
      <c r="C32" s="11">
        <f t="shared" si="6"/>
        <v>23.65</v>
      </c>
      <c r="D32" s="72">
        <f t="shared" si="9"/>
        <v>38</v>
      </c>
      <c r="E32" s="73"/>
      <c r="F32" s="74"/>
      <c r="G32" s="11">
        <f t="shared" si="10"/>
        <v>95.012</v>
      </c>
      <c r="H32" s="13"/>
      <c r="I32" s="68">
        <f t="shared" si="7"/>
        <v>133.012</v>
      </c>
      <c r="J32" s="71">
        <f t="shared" si="8"/>
        <v>174.8144</v>
      </c>
      <c r="K32" s="58"/>
      <c r="L32" s="45" t="s">
        <v>20</v>
      </c>
      <c r="M32" s="3"/>
      <c r="N32" s="3"/>
      <c r="O32" s="3"/>
      <c r="P32" s="45">
        <v>2</v>
      </c>
      <c r="Q32" s="58"/>
      <c r="R32" s="45"/>
      <c r="S32" s="3"/>
      <c r="T32" s="4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</row>
    <row r="33" spans="1:84" ht="12.75">
      <c r="A33" s="6">
        <f t="shared" si="11"/>
        <v>6</v>
      </c>
      <c r="B33" s="9">
        <f t="shared" si="5"/>
        <v>10</v>
      </c>
      <c r="C33" s="11">
        <f t="shared" si="6"/>
        <v>23.65</v>
      </c>
      <c r="D33" s="72">
        <f t="shared" si="9"/>
        <v>48</v>
      </c>
      <c r="E33" s="73"/>
      <c r="F33" s="74"/>
      <c r="G33" s="11">
        <f t="shared" si="10"/>
        <v>118.662</v>
      </c>
      <c r="H33" s="13"/>
      <c r="I33" s="68">
        <f t="shared" si="7"/>
        <v>166.662</v>
      </c>
      <c r="J33" s="71">
        <f t="shared" si="8"/>
        <v>219.1944</v>
      </c>
      <c r="K33" s="58"/>
      <c r="L33" s="45"/>
      <c r="M33" s="3"/>
      <c r="N33" s="3"/>
      <c r="O33" s="3"/>
      <c r="P33" s="3"/>
      <c r="Q33" s="58"/>
      <c r="R33" s="45"/>
      <c r="S33" s="3"/>
      <c r="T33" s="4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</row>
    <row r="34" spans="1:84" ht="12.75">
      <c r="A34" s="6">
        <f t="shared" si="11"/>
        <v>5</v>
      </c>
      <c r="B34" s="9">
        <f t="shared" si="5"/>
        <v>10</v>
      </c>
      <c r="C34" s="11">
        <f t="shared" si="6"/>
        <v>23.65</v>
      </c>
      <c r="D34" s="72">
        <f t="shared" si="9"/>
        <v>58</v>
      </c>
      <c r="E34" s="73"/>
      <c r="F34" s="74"/>
      <c r="G34" s="11">
        <f t="shared" si="10"/>
        <v>142.312</v>
      </c>
      <c r="H34" s="13"/>
      <c r="I34" s="68">
        <f t="shared" si="7"/>
        <v>200.312</v>
      </c>
      <c r="J34" s="71">
        <f t="shared" si="8"/>
        <v>263.5744</v>
      </c>
      <c r="K34" s="58"/>
      <c r="L34" s="45" t="s">
        <v>30</v>
      </c>
      <c r="M34" s="3"/>
      <c r="N34" s="3"/>
      <c r="O34" s="3"/>
      <c r="P34" s="3"/>
      <c r="Q34" s="58"/>
      <c r="R34" s="45"/>
      <c r="S34" s="3"/>
      <c r="T34" s="4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</row>
    <row r="35" spans="1:84" ht="12.75">
      <c r="A35" s="6">
        <f t="shared" si="11"/>
        <v>4</v>
      </c>
      <c r="B35" s="9">
        <f t="shared" si="5"/>
        <v>10</v>
      </c>
      <c r="C35" s="11">
        <f t="shared" si="6"/>
        <v>23.65</v>
      </c>
      <c r="D35" s="72">
        <f t="shared" si="9"/>
        <v>68</v>
      </c>
      <c r="E35" s="73"/>
      <c r="F35" s="74"/>
      <c r="G35" s="11">
        <f t="shared" si="10"/>
        <v>165.96200000000002</v>
      </c>
      <c r="H35" s="13"/>
      <c r="I35" s="68">
        <f t="shared" si="7"/>
        <v>233.96200000000002</v>
      </c>
      <c r="J35" s="71">
        <f t="shared" si="8"/>
        <v>307.9544</v>
      </c>
      <c r="K35" s="58"/>
      <c r="L35" s="45" t="s">
        <v>54</v>
      </c>
      <c r="M35" s="3"/>
      <c r="N35" s="3"/>
      <c r="O35" s="3"/>
      <c r="P35" s="3"/>
      <c r="Q35" s="58"/>
      <c r="R35" s="3"/>
      <c r="S35" s="3"/>
      <c r="T35" s="4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</row>
    <row r="36" spans="1:84" ht="12.75">
      <c r="A36" s="6">
        <f t="shared" si="11"/>
        <v>3</v>
      </c>
      <c r="B36" s="9">
        <f t="shared" si="5"/>
        <v>10</v>
      </c>
      <c r="C36" s="11">
        <f t="shared" si="6"/>
        <v>24.9</v>
      </c>
      <c r="D36" s="72">
        <f t="shared" si="9"/>
        <v>78</v>
      </c>
      <c r="E36" s="73"/>
      <c r="F36" s="74"/>
      <c r="G36" s="11">
        <f t="shared" si="10"/>
        <v>190.86200000000002</v>
      </c>
      <c r="H36" s="13"/>
      <c r="I36" s="68">
        <f t="shared" si="7"/>
        <v>268.862</v>
      </c>
      <c r="J36" s="71">
        <f t="shared" si="8"/>
        <v>353.8344000000001</v>
      </c>
      <c r="K36" s="58"/>
      <c r="L36" s="45" t="s">
        <v>31</v>
      </c>
      <c r="M36" s="3"/>
      <c r="N36" s="3"/>
      <c r="O36" s="3"/>
      <c r="P36" s="3"/>
      <c r="Q36" s="58"/>
      <c r="R36" s="3"/>
      <c r="S36" s="3"/>
      <c r="T36" s="4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</row>
    <row r="37" spans="1:84" ht="12.75">
      <c r="A37" s="6">
        <f t="shared" si="11"/>
        <v>2</v>
      </c>
      <c r="B37" s="9">
        <f t="shared" si="5"/>
        <v>10</v>
      </c>
      <c r="C37" s="11">
        <f t="shared" si="6"/>
        <v>24.9</v>
      </c>
      <c r="D37" s="72">
        <f t="shared" si="9"/>
        <v>88</v>
      </c>
      <c r="E37" s="73"/>
      <c r="F37" s="74"/>
      <c r="G37" s="11">
        <f t="shared" si="10"/>
        <v>215.76200000000003</v>
      </c>
      <c r="H37" s="13"/>
      <c r="I37" s="68">
        <f t="shared" si="7"/>
        <v>303.76200000000006</v>
      </c>
      <c r="J37" s="71">
        <f t="shared" si="8"/>
        <v>399.7144</v>
      </c>
      <c r="K37" s="58"/>
      <c r="L37" s="45" t="s">
        <v>32</v>
      </c>
      <c r="M37" s="3"/>
      <c r="N37" s="3"/>
      <c r="O37" s="3"/>
      <c r="P37" s="3"/>
      <c r="Q37" s="58"/>
      <c r="R37" s="3"/>
      <c r="S37" s="3"/>
      <c r="T37" s="4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</row>
    <row r="38" spans="1:84" ht="12.75">
      <c r="A38" s="6">
        <f t="shared" si="11"/>
        <v>1</v>
      </c>
      <c r="B38" s="9">
        <f t="shared" si="5"/>
        <v>44.49489742783179</v>
      </c>
      <c r="C38" s="11">
        <f t="shared" si="6"/>
        <v>111</v>
      </c>
      <c r="D38" s="72">
        <f t="shared" si="9"/>
        <v>132.4948974278318</v>
      </c>
      <c r="E38" s="73"/>
      <c r="F38" s="74"/>
      <c r="G38" s="11">
        <f t="shared" si="10"/>
        <v>326.76200000000006</v>
      </c>
      <c r="H38" s="13"/>
      <c r="I38" s="68">
        <f t="shared" si="7"/>
        <v>459.25689742783186</v>
      </c>
      <c r="J38" s="71">
        <f t="shared" si="8"/>
        <v>604.106235884531</v>
      </c>
      <c r="K38" s="58"/>
      <c r="L38" s="45" t="s">
        <v>33</v>
      </c>
      <c r="M38" s="3"/>
      <c r="N38" s="3"/>
      <c r="O38" s="3"/>
      <c r="P38" s="3"/>
      <c r="Q38" s="58"/>
      <c r="R38" s="3"/>
      <c r="S38" s="3"/>
      <c r="T38" s="4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</row>
    <row r="39" spans="1:84" ht="12.75">
      <c r="A39" s="6" t="str">
        <f t="shared" si="11"/>
        <v>P-2</v>
      </c>
      <c r="B39" s="9">
        <f t="shared" si="5"/>
        <v>0</v>
      </c>
      <c r="C39" s="11">
        <f t="shared" si="6"/>
        <v>0</v>
      </c>
      <c r="D39" s="72">
        <f t="shared" si="9"/>
        <v>132.4948974278318</v>
      </c>
      <c r="E39" s="73"/>
      <c r="F39" s="74"/>
      <c r="G39" s="11">
        <f t="shared" si="10"/>
        <v>326.76200000000006</v>
      </c>
      <c r="H39" s="13"/>
      <c r="I39" s="68">
        <f t="shared" si="7"/>
        <v>459.25689742783186</v>
      </c>
      <c r="J39" s="71">
        <f t="shared" si="8"/>
        <v>604.106235884531</v>
      </c>
      <c r="K39" s="58"/>
      <c r="L39" s="45" t="s">
        <v>34</v>
      </c>
      <c r="M39" s="58"/>
      <c r="N39" s="58"/>
      <c r="O39" s="58"/>
      <c r="P39" s="58"/>
      <c r="Q39" s="58"/>
      <c r="R39" s="3"/>
      <c r="S39" s="3"/>
      <c r="T39" s="4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</row>
    <row r="40" spans="1:84" ht="12.75">
      <c r="A40" s="6" t="str">
        <f t="shared" si="11"/>
        <v>P-3</v>
      </c>
      <c r="B40" s="9">
        <f t="shared" si="5"/>
        <v>17.797958971132715</v>
      </c>
      <c r="C40" s="11">
        <f t="shared" si="6"/>
        <v>69.675</v>
      </c>
      <c r="D40" s="72">
        <f t="shared" si="9"/>
        <v>150.29285639896452</v>
      </c>
      <c r="E40" s="73"/>
      <c r="F40" s="74"/>
      <c r="G40" s="11">
        <f t="shared" si="10"/>
        <v>396.43700000000007</v>
      </c>
      <c r="H40" s="14"/>
      <c r="I40" s="68">
        <f t="shared" si="7"/>
        <v>546.7298563989646</v>
      </c>
      <c r="J40" s="71">
        <f t="shared" si="8"/>
        <v>716.1929702383433</v>
      </c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</row>
    <row r="41" spans="1:84" ht="12.75">
      <c r="A41" s="57" t="s">
        <v>58</v>
      </c>
      <c r="B41" s="9">
        <f t="shared" si="5"/>
        <v>17.797958971132715</v>
      </c>
      <c r="C41" s="11">
        <f t="shared" si="6"/>
        <v>69.5</v>
      </c>
      <c r="D41" s="72">
        <f t="shared" si="9"/>
        <v>168.09081537009723</v>
      </c>
      <c r="E41" s="73"/>
      <c r="F41" s="74"/>
      <c r="G41" s="11">
        <f t="shared" si="10"/>
        <v>465.93700000000007</v>
      </c>
      <c r="H41" s="58"/>
      <c r="I41" s="68">
        <f t="shared" si="7"/>
        <v>634.0278153700973</v>
      </c>
      <c r="J41" s="71">
        <f t="shared" si="8"/>
        <v>828.0697045921556</v>
      </c>
      <c r="K41" s="2"/>
      <c r="L41" s="2"/>
      <c r="M41" s="2"/>
      <c r="N41" s="46"/>
      <c r="O41" s="58"/>
      <c r="P41" s="58"/>
      <c r="Q41" s="58"/>
      <c r="R41" s="58"/>
      <c r="S41" s="58"/>
      <c r="T41" s="58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</row>
    <row r="42" spans="1:84" ht="12.7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</row>
    <row r="43" spans="14:84" ht="12.75">
      <c r="N43" s="58"/>
      <c r="O43" s="58"/>
      <c r="P43" s="58"/>
      <c r="Q43" s="58"/>
      <c r="R43" s="58"/>
      <c r="S43" s="58"/>
      <c r="T43" s="58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</row>
    <row r="44" spans="14:84" ht="12.75">
      <c r="N44" s="58"/>
      <c r="O44" s="58"/>
      <c r="P44" s="58"/>
      <c r="Q44" s="58"/>
      <c r="R44" s="58"/>
      <c r="S44" s="58"/>
      <c r="T44" s="58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</row>
    <row r="45" spans="1:84" ht="12.75">
      <c r="A45" s="47" t="s">
        <v>25</v>
      </c>
      <c r="B45" s="47"/>
      <c r="C45" s="2"/>
      <c r="D45" s="2"/>
      <c r="E45" s="2"/>
      <c r="F45" s="2"/>
      <c r="G45" s="2"/>
      <c r="H45" s="2"/>
      <c r="I45" s="2"/>
      <c r="J45" s="2"/>
      <c r="K45" s="2"/>
      <c r="L45" s="2"/>
      <c r="M45" s="58"/>
      <c r="N45" s="58"/>
      <c r="O45" s="58"/>
      <c r="P45" s="58"/>
      <c r="Q45" s="58"/>
      <c r="R45" s="58"/>
      <c r="S45" s="58"/>
      <c r="T45" s="58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</row>
    <row r="46" spans="1:21" ht="12.75">
      <c r="A46" s="46" t="s">
        <v>26</v>
      </c>
      <c r="B46" s="46"/>
      <c r="C46" s="2"/>
      <c r="D46" s="2"/>
      <c r="E46" s="2"/>
      <c r="F46" s="2"/>
      <c r="G46" s="2">
        <v>4000</v>
      </c>
      <c r="H46" s="2"/>
      <c r="I46" s="16"/>
      <c r="J46" s="16" t="s">
        <v>27</v>
      </c>
      <c r="K46" s="2"/>
      <c r="M46" s="13">
        <f>SQRT(G47)</f>
        <v>12.589954481352358</v>
      </c>
      <c r="N46" s="58"/>
      <c r="O46" s="58"/>
      <c r="P46" s="58"/>
      <c r="Q46" s="58"/>
      <c r="R46" s="58"/>
      <c r="S46" s="58"/>
      <c r="T46" s="58"/>
      <c r="U46" s="58"/>
    </row>
    <row r="47" spans="1:21" ht="15">
      <c r="A47" s="46" t="s">
        <v>55</v>
      </c>
      <c r="B47" s="46"/>
      <c r="C47" s="2"/>
      <c r="D47" s="2"/>
      <c r="E47" s="2"/>
      <c r="F47" s="2"/>
      <c r="G47" s="48">
        <f>I41*1000/G46</f>
        <v>158.50695384252433</v>
      </c>
      <c r="H47" s="49"/>
      <c r="I47" s="16"/>
      <c r="J47" s="2"/>
      <c r="K47" s="2"/>
      <c r="L47" s="50"/>
      <c r="M47" s="58"/>
      <c r="N47" s="58"/>
      <c r="O47" s="58"/>
      <c r="P47" s="58"/>
      <c r="Q47" s="58"/>
      <c r="R47" s="58"/>
      <c r="S47" s="58"/>
      <c r="T47" s="58"/>
      <c r="U47" s="58"/>
    </row>
    <row r="48" spans="3:21" ht="12.75"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</row>
    <row r="49" spans="3:21" ht="12.75"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</row>
    <row r="50" spans="3:21" ht="12.75"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</row>
    <row r="51" spans="3:21" ht="12.75"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</row>
    <row r="52" spans="3:21" ht="12.75"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</row>
    <row r="53" spans="3:21" ht="12.75"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</row>
    <row r="54" spans="3:21" ht="12.75"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</row>
    <row r="55" spans="3:21" ht="12.75"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</row>
    <row r="56" spans="3:21" ht="12.75"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3:21" ht="12.75"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3:21" ht="12.75"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</row>
    <row r="59" spans="3:21" ht="12.75"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</row>
    <row r="60" spans="3:21" ht="12.75"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</row>
    <row r="61" spans="3:21" ht="12.75"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</row>
    <row r="62" spans="3:21" ht="12.75"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</row>
    <row r="63" spans="3:21" ht="12.75"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</row>
    <row r="64" spans="3:21" ht="12.75"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</row>
    <row r="65" spans="3:21" ht="12.75"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</row>
    <row r="66" spans="3:21" ht="12.75"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</row>
    <row r="67" spans="3:21" ht="12.75"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</row>
    <row r="68" spans="3:21" ht="12.75"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</row>
    <row r="69" spans="3:21" ht="12.75"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</row>
    <row r="70" spans="3:21" ht="12.75"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</row>
    <row r="71" spans="3:21" ht="12.75"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</row>
    <row r="72" spans="3:21" ht="12.75"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</row>
    <row r="73" spans="3:21" ht="12.75"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</row>
    <row r="74" spans="3:21" ht="12.75"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</row>
    <row r="75" spans="3:21" ht="12.75"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</row>
    <row r="76" spans="3:21" ht="12.75"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</row>
    <row r="77" spans="3:21" ht="12.75"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</row>
    <row r="78" spans="3:21" ht="12.75"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</row>
    <row r="79" spans="3:21" ht="12.75"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</row>
    <row r="80" spans="3:21" ht="12.75"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</row>
    <row r="81" spans="3:21" ht="12.75"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</row>
    <row r="82" spans="3:21" ht="12.75"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</row>
    <row r="83" spans="3:21" ht="12.75"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</row>
    <row r="84" spans="3:21" ht="12.75"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</row>
    <row r="85" spans="3:21" ht="12.75"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</row>
    <row r="86" spans="3:21" ht="12.75"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</row>
    <row r="87" spans="3:21" ht="12.75"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</row>
    <row r="88" spans="3:21" ht="12.75"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</row>
    <row r="89" spans="3:21" ht="12.75"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</row>
    <row r="90" spans="3:21" ht="12.75"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</row>
    <row r="91" spans="3:21" ht="12.75"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</row>
    <row r="92" spans="3:21" ht="12.75"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</row>
    <row r="93" spans="3:21" ht="12.75"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</row>
    <row r="94" spans="3:21" ht="12.75"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</row>
    <row r="95" spans="3:21" ht="12.75"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</row>
    <row r="96" spans="3:21" ht="12.75"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</row>
    <row r="97" spans="3:21" ht="12.75"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</row>
    <row r="98" spans="3:21" ht="12.75"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</row>
    <row r="99" spans="3:21" ht="12.75"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</row>
    <row r="100" spans="3:21" ht="12.75"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</row>
    <row r="101" spans="3:21" ht="12.75"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</row>
    <row r="102" spans="3:21" ht="12.75"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</row>
    <row r="103" spans="3:21" ht="12.75"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</row>
    <row r="104" spans="3:21" ht="12.75"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</row>
    <row r="105" spans="3:21" ht="12.75"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</row>
    <row r="106" spans="3:21" ht="12.75"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</row>
    <row r="107" spans="3:21" ht="12.75"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</row>
    <row r="108" spans="3:21" ht="12.75"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</row>
    <row r="109" spans="3:21" ht="12.75"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</row>
    <row r="110" spans="3:21" ht="12.75"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</row>
    <row r="111" spans="3:21" ht="12.75"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</row>
    <row r="112" spans="3:21" ht="12.75"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</row>
    <row r="113" spans="3:21" ht="12.75"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</row>
    <row r="114" spans="3:21" ht="12.75"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</row>
  </sheetData>
  <mergeCells count="19">
    <mergeCell ref="D29:F29"/>
    <mergeCell ref="D30:F30"/>
    <mergeCell ref="D31:F31"/>
    <mergeCell ref="D32:F32"/>
    <mergeCell ref="A8:A9"/>
    <mergeCell ref="D8:F8"/>
    <mergeCell ref="D9:F9"/>
    <mergeCell ref="D27:F27"/>
    <mergeCell ref="A27:A28"/>
    <mergeCell ref="D41:F41"/>
    <mergeCell ref="D28:F28"/>
    <mergeCell ref="D33:F33"/>
    <mergeCell ref="D34:F34"/>
    <mergeCell ref="D35:F35"/>
    <mergeCell ref="D36:F36"/>
    <mergeCell ref="D37:F37"/>
    <mergeCell ref="D38:F38"/>
    <mergeCell ref="D39:F39"/>
    <mergeCell ref="D40:F40"/>
  </mergeCells>
  <printOptions/>
  <pageMargins left="0.5" right="0.5" top="0.5" bottom="0.5" header="0.5" footer="0.5"/>
  <pageSetup fitToHeight="1" fitToWidth="1" horizontalDpi="600" verticalDpi="600" orientation="landscape" scale="98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7">
    <pageSetUpPr fitToPage="1"/>
  </sheetPr>
  <dimension ref="A1:CF114"/>
  <sheetViews>
    <sheetView tabSelected="1" workbookViewId="0" topLeftCell="A7">
      <selection activeCell="K6" sqref="K6"/>
    </sheetView>
  </sheetViews>
  <sheetFormatPr defaultColWidth="9.140625" defaultRowHeight="12.75"/>
  <cols>
    <col min="1" max="2" width="6.8515625" style="0" customWidth="1"/>
    <col min="3" max="3" width="7.57421875" style="0" customWidth="1"/>
    <col min="4" max="4" width="3.7109375" style="0" customWidth="1"/>
    <col min="5" max="5" width="2.421875" style="0" customWidth="1"/>
    <col min="6" max="6" width="3.7109375" style="0" customWidth="1"/>
    <col min="7" max="7" width="15.421875" style="0" customWidth="1"/>
    <col min="8" max="8" width="6.00390625" style="0" hidden="1" customWidth="1"/>
    <col min="9" max="9" width="7.57421875" style="0" bestFit="1" customWidth="1"/>
    <col min="10" max="10" width="8.8515625" style="0" bestFit="1" customWidth="1"/>
    <col min="11" max="11" width="8.7109375" style="0" bestFit="1" customWidth="1"/>
    <col min="12" max="12" width="9.28125" style="0" bestFit="1" customWidth="1"/>
    <col min="13" max="13" width="7.140625" style="0" customWidth="1"/>
    <col min="14" max="14" width="6.00390625" style="0" bestFit="1" customWidth="1"/>
    <col min="15" max="15" width="6.28125" style="0" bestFit="1" customWidth="1"/>
    <col min="16" max="16" width="7.140625" style="0" bestFit="1" customWidth="1"/>
    <col min="17" max="17" width="7.57421875" style="0" bestFit="1" customWidth="1"/>
    <col min="18" max="18" width="6.00390625" style="0" bestFit="1" customWidth="1"/>
    <col min="19" max="19" width="5.28125" style="0" bestFit="1" customWidth="1"/>
    <col min="20" max="20" width="6.00390625" style="0" bestFit="1" customWidth="1"/>
  </cols>
  <sheetData>
    <row r="1" spans="1:84" ht="12.75">
      <c r="A1" s="15" t="s">
        <v>0</v>
      </c>
      <c r="B1" s="15"/>
      <c r="C1" s="1" t="s">
        <v>59</v>
      </c>
      <c r="D1" s="1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</row>
    <row r="2" spans="1:84" ht="12.75">
      <c r="A2" s="15" t="s">
        <v>24</v>
      </c>
      <c r="B2" s="15"/>
      <c r="C2" s="1"/>
      <c r="D2" s="16"/>
      <c r="E2" s="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</row>
    <row r="3" spans="1:84" ht="12.75">
      <c r="A3" s="15" t="s">
        <v>1</v>
      </c>
      <c r="B3" s="15"/>
      <c r="C3" s="1"/>
      <c r="D3" s="1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</row>
    <row r="4" spans="1:84" ht="12.75">
      <c r="A4" s="15" t="s">
        <v>2</v>
      </c>
      <c r="B4" s="15"/>
      <c r="C4" s="1"/>
      <c r="D4" s="16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</row>
    <row r="5" spans="1:84" ht="12.75">
      <c r="A5" s="15"/>
      <c r="B5" s="1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</row>
    <row r="6" spans="1:84" ht="12.75">
      <c r="A6" s="15" t="s">
        <v>3</v>
      </c>
      <c r="B6" s="15"/>
      <c r="C6" s="1"/>
      <c r="D6" s="1" t="s">
        <v>96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</row>
    <row r="7" spans="1:84" ht="12.75">
      <c r="A7" s="7"/>
      <c r="B7" s="7"/>
      <c r="C7" s="7"/>
      <c r="D7" s="18"/>
      <c r="E7" s="18"/>
      <c r="F7" s="18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</row>
    <row r="8" spans="1:84" ht="13.5">
      <c r="A8" s="78" t="s">
        <v>4</v>
      </c>
      <c r="B8" s="19" t="s">
        <v>28</v>
      </c>
      <c r="C8" s="20" t="s">
        <v>5</v>
      </c>
      <c r="D8" s="80" t="s">
        <v>10</v>
      </c>
      <c r="E8" s="80"/>
      <c r="F8" s="80"/>
      <c r="G8" s="20" t="s">
        <v>37</v>
      </c>
      <c r="H8" s="21"/>
      <c r="I8" s="21" t="s">
        <v>38</v>
      </c>
      <c r="J8" s="22" t="s">
        <v>11</v>
      </c>
      <c r="K8" s="23" t="s">
        <v>7</v>
      </c>
      <c r="L8" s="24" t="s">
        <v>9</v>
      </c>
      <c r="M8" s="21" t="s">
        <v>14</v>
      </c>
      <c r="N8" s="25" t="s">
        <v>39</v>
      </c>
      <c r="O8" s="25" t="s">
        <v>40</v>
      </c>
      <c r="P8" s="20" t="s">
        <v>41</v>
      </c>
      <c r="Q8" s="20" t="s">
        <v>42</v>
      </c>
      <c r="R8" s="21" t="s">
        <v>43</v>
      </c>
      <c r="S8" s="20" t="s">
        <v>18</v>
      </c>
      <c r="T8" s="20" t="s">
        <v>44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</row>
    <row r="9" spans="1:84" ht="15" thickBot="1">
      <c r="A9" s="79"/>
      <c r="B9" s="26" t="s">
        <v>29</v>
      </c>
      <c r="C9" s="27" t="s">
        <v>17</v>
      </c>
      <c r="D9" s="76" t="s">
        <v>8</v>
      </c>
      <c r="E9" s="76"/>
      <c r="F9" s="76"/>
      <c r="G9" s="27" t="s">
        <v>45</v>
      </c>
      <c r="H9" s="28"/>
      <c r="I9" s="29" t="s">
        <v>19</v>
      </c>
      <c r="J9" s="30" t="s">
        <v>46</v>
      </c>
      <c r="K9" s="31" t="s">
        <v>12</v>
      </c>
      <c r="L9" s="32" t="s">
        <v>46</v>
      </c>
      <c r="M9" s="28" t="s">
        <v>15</v>
      </c>
      <c r="N9" s="33" t="s">
        <v>16</v>
      </c>
      <c r="O9" s="33" t="s">
        <v>16</v>
      </c>
      <c r="P9" s="27" t="s">
        <v>16</v>
      </c>
      <c r="Q9" s="27" t="s">
        <v>16</v>
      </c>
      <c r="R9" s="28" t="s">
        <v>16</v>
      </c>
      <c r="S9" s="27" t="s">
        <v>6</v>
      </c>
      <c r="T9" s="27" t="s">
        <v>16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</row>
    <row r="10" spans="1:84" ht="13.5" thickTop="1">
      <c r="A10" s="59" t="s">
        <v>13</v>
      </c>
      <c r="B10" s="59" t="s">
        <v>13</v>
      </c>
      <c r="C10" s="59">
        <v>0</v>
      </c>
      <c r="D10" s="59">
        <v>0</v>
      </c>
      <c r="E10" s="59"/>
      <c r="F10" s="59">
        <v>0</v>
      </c>
      <c r="G10" s="59">
        <v>0</v>
      </c>
      <c r="H10" s="59"/>
      <c r="I10" s="59">
        <v>0</v>
      </c>
      <c r="J10" s="59">
        <v>0</v>
      </c>
      <c r="K10" s="60">
        <f aca="true" t="shared" si="0" ref="K10:K22">IF(G10*I10&gt;=400,IF(B10="Roof",0,IF(0.25+15/SQRT(G10*I10)&lt;0.4,0.4,0.25+15/SQRT(G10*I10))),0)</f>
        <v>0</v>
      </c>
      <c r="L10" s="61">
        <f aca="true" t="shared" si="1" ref="L10:L22">IF(K10&gt;0,J10*K10,J10)</f>
        <v>0</v>
      </c>
      <c r="M10" s="59">
        <v>0</v>
      </c>
      <c r="N10" s="59">
        <f aca="true" t="shared" si="2" ref="N10:N22">0.15*M10/12*G10</f>
        <v>0</v>
      </c>
      <c r="O10" s="59"/>
      <c r="P10" s="59"/>
      <c r="Q10" s="59">
        <v>0</v>
      </c>
      <c r="R10" s="59">
        <f aca="true" t="shared" si="3" ref="R10:R22">0.15*D10*F10/144*C10</f>
        <v>0</v>
      </c>
      <c r="S10" s="59">
        <v>0</v>
      </c>
      <c r="T10" s="59">
        <f aca="true" t="shared" si="4" ref="T10:T22">S10*G10/1000</f>
        <v>0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</row>
    <row r="11" spans="1:84" ht="12.75">
      <c r="A11" s="62" t="s">
        <v>35</v>
      </c>
      <c r="B11" s="62" t="s">
        <v>36</v>
      </c>
      <c r="C11" s="62">
        <v>0</v>
      </c>
      <c r="D11" s="62">
        <v>0</v>
      </c>
      <c r="E11" s="62"/>
      <c r="F11" s="62">
        <v>0</v>
      </c>
      <c r="G11" s="62">
        <v>0</v>
      </c>
      <c r="H11" s="62"/>
      <c r="I11" s="62">
        <v>0</v>
      </c>
      <c r="J11" s="62">
        <v>0</v>
      </c>
      <c r="K11" s="63">
        <f t="shared" si="0"/>
        <v>0</v>
      </c>
      <c r="L11" s="64">
        <f t="shared" si="1"/>
        <v>0</v>
      </c>
      <c r="M11" s="62">
        <v>0</v>
      </c>
      <c r="N11" s="62">
        <f t="shared" si="2"/>
        <v>0</v>
      </c>
      <c r="O11" s="62"/>
      <c r="P11" s="62"/>
      <c r="Q11" s="62">
        <v>0</v>
      </c>
      <c r="R11" s="62">
        <f t="shared" si="3"/>
        <v>0</v>
      </c>
      <c r="S11" s="62">
        <v>0</v>
      </c>
      <c r="T11" s="62">
        <f t="shared" si="4"/>
        <v>0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</row>
    <row r="12" spans="1:84" ht="12.75">
      <c r="A12" s="6">
        <v>8</v>
      </c>
      <c r="B12" s="6" t="s">
        <v>36</v>
      </c>
      <c r="C12" s="6">
        <v>14.66</v>
      </c>
      <c r="D12" s="6">
        <v>14</v>
      </c>
      <c r="E12" s="6"/>
      <c r="F12" s="6">
        <v>24</v>
      </c>
      <c r="G12" s="8">
        <v>675</v>
      </c>
      <c r="H12" s="6"/>
      <c r="I12" s="6">
        <v>3</v>
      </c>
      <c r="J12" s="6">
        <v>100</v>
      </c>
      <c r="K12" s="9">
        <f t="shared" si="0"/>
        <v>0.5833333333333333</v>
      </c>
      <c r="L12" s="10">
        <f t="shared" si="1"/>
        <v>58.33333333333333</v>
      </c>
      <c r="M12" s="6">
        <v>7</v>
      </c>
      <c r="N12" s="6">
        <f t="shared" si="2"/>
        <v>59.06250000000001</v>
      </c>
      <c r="O12" s="6"/>
      <c r="P12" s="6"/>
      <c r="Q12" s="6">
        <v>8</v>
      </c>
      <c r="R12" s="6">
        <f t="shared" si="3"/>
        <v>5.131</v>
      </c>
      <c r="S12" s="6">
        <v>20</v>
      </c>
      <c r="T12" s="6">
        <f t="shared" si="4"/>
        <v>13.5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</row>
    <row r="13" spans="1:84" ht="12.75">
      <c r="A13" s="6">
        <v>7</v>
      </c>
      <c r="B13" s="6" t="s">
        <v>36</v>
      </c>
      <c r="C13" s="6">
        <v>14</v>
      </c>
      <c r="D13" s="6">
        <v>14</v>
      </c>
      <c r="E13" s="6"/>
      <c r="F13" s="6">
        <v>24</v>
      </c>
      <c r="G13" s="8">
        <v>675</v>
      </c>
      <c r="H13" s="6"/>
      <c r="I13" s="6">
        <v>3</v>
      </c>
      <c r="J13" s="6">
        <v>100</v>
      </c>
      <c r="K13" s="9">
        <f t="shared" si="0"/>
        <v>0.5833333333333333</v>
      </c>
      <c r="L13" s="10">
        <f t="shared" si="1"/>
        <v>58.33333333333333</v>
      </c>
      <c r="M13" s="6">
        <v>7</v>
      </c>
      <c r="N13" s="6">
        <f t="shared" si="2"/>
        <v>59.06250000000001</v>
      </c>
      <c r="O13" s="6"/>
      <c r="P13" s="6"/>
      <c r="Q13" s="6">
        <v>8</v>
      </c>
      <c r="R13" s="6">
        <f t="shared" si="3"/>
        <v>4.9</v>
      </c>
      <c r="S13" s="6">
        <v>20</v>
      </c>
      <c r="T13" s="6">
        <f t="shared" si="4"/>
        <v>13.5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</row>
    <row r="14" spans="1:84" ht="12.75">
      <c r="A14" s="6">
        <v>6</v>
      </c>
      <c r="B14" s="6" t="s">
        <v>36</v>
      </c>
      <c r="C14" s="6">
        <v>14</v>
      </c>
      <c r="D14" s="6">
        <v>14</v>
      </c>
      <c r="E14" s="6"/>
      <c r="F14" s="6">
        <v>24</v>
      </c>
      <c r="G14" s="8">
        <v>675</v>
      </c>
      <c r="H14" s="6"/>
      <c r="I14" s="6">
        <v>3</v>
      </c>
      <c r="J14" s="6">
        <v>100</v>
      </c>
      <c r="K14" s="9">
        <f t="shared" si="0"/>
        <v>0.5833333333333333</v>
      </c>
      <c r="L14" s="10">
        <f t="shared" si="1"/>
        <v>58.33333333333333</v>
      </c>
      <c r="M14" s="6">
        <v>7</v>
      </c>
      <c r="N14" s="6">
        <f t="shared" si="2"/>
        <v>59.06250000000001</v>
      </c>
      <c r="O14" s="6"/>
      <c r="P14" s="6"/>
      <c r="Q14" s="6">
        <v>8</v>
      </c>
      <c r="R14" s="6">
        <f t="shared" si="3"/>
        <v>4.9</v>
      </c>
      <c r="S14" s="6">
        <v>20</v>
      </c>
      <c r="T14" s="6">
        <f t="shared" si="4"/>
        <v>13.5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</row>
    <row r="15" spans="1:84" ht="12.75">
      <c r="A15" s="6">
        <v>5</v>
      </c>
      <c r="B15" s="6" t="s">
        <v>36</v>
      </c>
      <c r="C15" s="6">
        <v>14</v>
      </c>
      <c r="D15" s="6">
        <v>14</v>
      </c>
      <c r="E15" s="6"/>
      <c r="F15" s="6">
        <v>24</v>
      </c>
      <c r="G15" s="8">
        <v>675</v>
      </c>
      <c r="H15" s="6"/>
      <c r="I15" s="6">
        <v>3</v>
      </c>
      <c r="J15" s="6">
        <v>100</v>
      </c>
      <c r="K15" s="9">
        <f t="shared" si="0"/>
        <v>0.5833333333333333</v>
      </c>
      <c r="L15" s="10">
        <f t="shared" si="1"/>
        <v>58.33333333333333</v>
      </c>
      <c r="M15" s="6">
        <v>7</v>
      </c>
      <c r="N15" s="6">
        <f t="shared" si="2"/>
        <v>59.06250000000001</v>
      </c>
      <c r="O15" s="6"/>
      <c r="P15" s="6"/>
      <c r="Q15" s="6">
        <v>8</v>
      </c>
      <c r="R15" s="6">
        <f t="shared" si="3"/>
        <v>4.9</v>
      </c>
      <c r="S15" s="6">
        <v>20</v>
      </c>
      <c r="T15" s="6">
        <f t="shared" si="4"/>
        <v>13.5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</row>
    <row r="16" spans="1:84" ht="12.75">
      <c r="A16" s="6">
        <v>4</v>
      </c>
      <c r="B16" s="6" t="s">
        <v>36</v>
      </c>
      <c r="C16" s="6">
        <v>14</v>
      </c>
      <c r="D16" s="6">
        <v>14</v>
      </c>
      <c r="E16" s="6"/>
      <c r="F16" s="6">
        <v>24</v>
      </c>
      <c r="G16" s="8">
        <v>675</v>
      </c>
      <c r="H16" s="6"/>
      <c r="I16" s="6">
        <v>3</v>
      </c>
      <c r="J16" s="6">
        <v>100</v>
      </c>
      <c r="K16" s="9">
        <f t="shared" si="0"/>
        <v>0.5833333333333333</v>
      </c>
      <c r="L16" s="10">
        <f t="shared" si="1"/>
        <v>58.33333333333333</v>
      </c>
      <c r="M16" s="6">
        <v>7</v>
      </c>
      <c r="N16" s="6">
        <f t="shared" si="2"/>
        <v>59.06250000000001</v>
      </c>
      <c r="O16" s="6"/>
      <c r="P16" s="6"/>
      <c r="Q16" s="6">
        <v>8</v>
      </c>
      <c r="R16" s="6">
        <f t="shared" si="3"/>
        <v>4.9</v>
      </c>
      <c r="S16" s="6">
        <v>20</v>
      </c>
      <c r="T16" s="6">
        <f t="shared" si="4"/>
        <v>13.5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</row>
    <row r="17" spans="1:84" ht="12.75">
      <c r="A17" s="6">
        <v>3</v>
      </c>
      <c r="B17" s="6" t="s">
        <v>36</v>
      </c>
      <c r="C17" s="6">
        <v>14</v>
      </c>
      <c r="D17" s="6">
        <v>14</v>
      </c>
      <c r="E17" s="6"/>
      <c r="F17" s="6">
        <v>24</v>
      </c>
      <c r="G17" s="8">
        <v>675</v>
      </c>
      <c r="H17" s="6"/>
      <c r="I17" s="6">
        <v>3</v>
      </c>
      <c r="J17" s="6">
        <v>100</v>
      </c>
      <c r="K17" s="9">
        <f t="shared" si="0"/>
        <v>0.5833333333333333</v>
      </c>
      <c r="L17" s="10">
        <f t="shared" si="1"/>
        <v>58.33333333333333</v>
      </c>
      <c r="M17" s="6">
        <v>8</v>
      </c>
      <c r="N17" s="6">
        <f t="shared" si="2"/>
        <v>67.5</v>
      </c>
      <c r="O17" s="6"/>
      <c r="P17" s="6"/>
      <c r="Q17" s="6">
        <v>8</v>
      </c>
      <c r="R17" s="6">
        <f t="shared" si="3"/>
        <v>4.9</v>
      </c>
      <c r="S17" s="6">
        <v>20</v>
      </c>
      <c r="T17" s="6">
        <f t="shared" si="4"/>
        <v>13.5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</row>
    <row r="18" spans="1:84" ht="12.75">
      <c r="A18" s="6">
        <v>2</v>
      </c>
      <c r="B18" s="6" t="s">
        <v>36</v>
      </c>
      <c r="C18" s="6">
        <v>14</v>
      </c>
      <c r="D18" s="6">
        <v>14</v>
      </c>
      <c r="E18" s="6"/>
      <c r="F18" s="6">
        <v>24</v>
      </c>
      <c r="G18" s="8">
        <v>675</v>
      </c>
      <c r="H18" s="6"/>
      <c r="I18" s="6">
        <v>3</v>
      </c>
      <c r="J18" s="6">
        <v>100</v>
      </c>
      <c r="K18" s="9">
        <f t="shared" si="0"/>
        <v>0.5833333333333333</v>
      </c>
      <c r="L18" s="10">
        <f t="shared" si="1"/>
        <v>58.33333333333333</v>
      </c>
      <c r="M18" s="6">
        <v>8</v>
      </c>
      <c r="N18" s="6">
        <f t="shared" si="2"/>
        <v>67.5</v>
      </c>
      <c r="O18" s="6"/>
      <c r="P18" s="6"/>
      <c r="Q18" s="6">
        <v>8</v>
      </c>
      <c r="R18" s="6">
        <f t="shared" si="3"/>
        <v>4.9</v>
      </c>
      <c r="S18" s="6">
        <v>20</v>
      </c>
      <c r="T18" s="6">
        <f t="shared" si="4"/>
        <v>13.5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</row>
    <row r="19" spans="1:84" ht="12.75">
      <c r="A19" s="6">
        <v>1</v>
      </c>
      <c r="B19" s="6" t="s">
        <v>36</v>
      </c>
      <c r="C19" s="6">
        <v>20</v>
      </c>
      <c r="D19" s="6">
        <v>14</v>
      </c>
      <c r="E19" s="6"/>
      <c r="F19" s="6">
        <v>24</v>
      </c>
      <c r="G19" s="6">
        <v>900</v>
      </c>
      <c r="H19" s="6"/>
      <c r="I19" s="6">
        <v>4</v>
      </c>
      <c r="J19" s="6">
        <v>100</v>
      </c>
      <c r="K19" s="9">
        <f t="shared" si="0"/>
        <v>0.5</v>
      </c>
      <c r="L19" s="10">
        <f t="shared" si="1"/>
        <v>50</v>
      </c>
      <c r="M19" s="6">
        <v>8</v>
      </c>
      <c r="N19" s="6">
        <f t="shared" si="2"/>
        <v>89.99999999999999</v>
      </c>
      <c r="O19" s="6"/>
      <c r="P19" s="6"/>
      <c r="Q19" s="6">
        <v>8</v>
      </c>
      <c r="R19" s="6">
        <f t="shared" si="3"/>
        <v>7.000000000000001</v>
      </c>
      <c r="S19" s="6">
        <v>20</v>
      </c>
      <c r="T19" s="6">
        <f t="shared" si="4"/>
        <v>18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</row>
    <row r="20" spans="1:84" ht="12.75">
      <c r="A20" s="62" t="s">
        <v>56</v>
      </c>
      <c r="B20" s="62" t="s">
        <v>36</v>
      </c>
      <c r="C20" s="62">
        <v>0</v>
      </c>
      <c r="D20" s="62">
        <v>0</v>
      </c>
      <c r="E20" s="62"/>
      <c r="F20" s="62">
        <v>0</v>
      </c>
      <c r="G20" s="62">
        <v>0</v>
      </c>
      <c r="H20" s="62"/>
      <c r="I20" s="62">
        <v>0</v>
      </c>
      <c r="J20" s="62">
        <v>0</v>
      </c>
      <c r="K20" s="63">
        <f t="shared" si="0"/>
        <v>0</v>
      </c>
      <c r="L20" s="64">
        <f t="shared" si="1"/>
        <v>0</v>
      </c>
      <c r="M20" s="62">
        <v>0</v>
      </c>
      <c r="N20" s="62">
        <f t="shared" si="2"/>
        <v>0</v>
      </c>
      <c r="O20" s="62"/>
      <c r="P20" s="62"/>
      <c r="Q20" s="62">
        <v>0</v>
      </c>
      <c r="R20" s="62">
        <f t="shared" si="3"/>
        <v>0</v>
      </c>
      <c r="S20" s="62">
        <v>0</v>
      </c>
      <c r="T20" s="62">
        <f t="shared" si="4"/>
        <v>0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</row>
    <row r="21" spans="1:84" ht="12.75">
      <c r="A21" s="8" t="s">
        <v>57</v>
      </c>
      <c r="B21" s="8" t="s">
        <v>36</v>
      </c>
      <c r="C21" s="8">
        <v>10.5</v>
      </c>
      <c r="D21" s="8">
        <v>14</v>
      </c>
      <c r="E21" s="8"/>
      <c r="F21" s="8">
        <v>24</v>
      </c>
      <c r="G21" s="8">
        <v>900</v>
      </c>
      <c r="H21" s="8"/>
      <c r="I21" s="8">
        <v>4</v>
      </c>
      <c r="J21" s="8">
        <v>40</v>
      </c>
      <c r="K21" s="55">
        <f t="shared" si="0"/>
        <v>0.5</v>
      </c>
      <c r="L21" s="56">
        <f t="shared" si="1"/>
        <v>20</v>
      </c>
      <c r="M21" s="8">
        <v>5</v>
      </c>
      <c r="N21" s="8">
        <f t="shared" si="2"/>
        <v>56.25</v>
      </c>
      <c r="O21" s="8"/>
      <c r="P21" s="8"/>
      <c r="Q21" s="8">
        <v>0</v>
      </c>
      <c r="R21" s="8">
        <f t="shared" si="3"/>
        <v>3.6750000000000003</v>
      </c>
      <c r="S21" s="8">
        <v>20</v>
      </c>
      <c r="T21" s="8">
        <f t="shared" si="4"/>
        <v>18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</row>
    <row r="22" spans="1:84" ht="12.75">
      <c r="A22" s="8" t="s">
        <v>58</v>
      </c>
      <c r="B22" s="8" t="s">
        <v>36</v>
      </c>
      <c r="C22" s="8">
        <v>10</v>
      </c>
      <c r="D22" s="8">
        <v>14</v>
      </c>
      <c r="E22" s="8"/>
      <c r="F22" s="8">
        <v>24</v>
      </c>
      <c r="G22" s="8">
        <v>900</v>
      </c>
      <c r="H22" s="8"/>
      <c r="I22" s="8">
        <v>4</v>
      </c>
      <c r="J22" s="8">
        <v>40</v>
      </c>
      <c r="K22" s="55">
        <f t="shared" si="0"/>
        <v>0.5</v>
      </c>
      <c r="L22" s="56">
        <f t="shared" si="1"/>
        <v>20</v>
      </c>
      <c r="M22" s="8">
        <v>5</v>
      </c>
      <c r="N22" s="8">
        <f t="shared" si="2"/>
        <v>56.25</v>
      </c>
      <c r="O22" s="8"/>
      <c r="P22" s="8"/>
      <c r="Q22" s="8">
        <v>0</v>
      </c>
      <c r="R22" s="8">
        <f t="shared" si="3"/>
        <v>3.5000000000000004</v>
      </c>
      <c r="S22" s="8">
        <v>20</v>
      </c>
      <c r="T22" s="8">
        <f t="shared" si="4"/>
        <v>18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</row>
    <row r="23" spans="1:84" ht="12.7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</row>
    <row r="24" spans="21:84" ht="12.75"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</row>
    <row r="25" spans="21:84" ht="12.75"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</row>
    <row r="26" spans="21:84" ht="12.75"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</row>
    <row r="27" spans="1:84" ht="13.5">
      <c r="A27" s="84" t="s">
        <v>4</v>
      </c>
      <c r="B27" s="21" t="s">
        <v>47</v>
      </c>
      <c r="C27" s="35" t="s">
        <v>48</v>
      </c>
      <c r="D27" s="81" t="s">
        <v>49</v>
      </c>
      <c r="E27" s="82"/>
      <c r="F27" s="83"/>
      <c r="G27" s="38" t="s">
        <v>50</v>
      </c>
      <c r="H27" s="36"/>
      <c r="I27" s="37" t="s">
        <v>51</v>
      </c>
      <c r="J27" s="39" t="s">
        <v>52</v>
      </c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</row>
    <row r="28" spans="1:84" ht="13.5" thickBot="1">
      <c r="A28" s="85"/>
      <c r="B28" s="28" t="s">
        <v>16</v>
      </c>
      <c r="C28" s="41" t="s">
        <v>16</v>
      </c>
      <c r="D28" s="75" t="s">
        <v>16</v>
      </c>
      <c r="E28" s="76"/>
      <c r="F28" s="77"/>
      <c r="G28" s="43" t="s">
        <v>16</v>
      </c>
      <c r="H28" s="28"/>
      <c r="I28" s="42" t="s">
        <v>16</v>
      </c>
      <c r="J28" s="27" t="s">
        <v>16</v>
      </c>
      <c r="K28" s="58"/>
      <c r="L28" s="45" t="s">
        <v>53</v>
      </c>
      <c r="M28" s="2"/>
      <c r="N28" s="2"/>
      <c r="O28" s="2"/>
      <c r="P28" s="2"/>
      <c r="Q28" s="58"/>
      <c r="R28" s="2"/>
      <c r="S28" s="2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</row>
    <row r="29" spans="1:84" ht="13.5" thickTop="1">
      <c r="A29" s="5" t="s">
        <v>13</v>
      </c>
      <c r="B29" s="51">
        <f aca="true" t="shared" si="5" ref="B29:B41">L10*G10/1000</f>
        <v>0</v>
      </c>
      <c r="C29" s="52">
        <f aca="true" t="shared" si="6" ref="C29:C41">(N10+O10+P10+Q10+R10+T10)</f>
        <v>0</v>
      </c>
      <c r="D29" s="86">
        <f>B29</f>
        <v>0</v>
      </c>
      <c r="E29" s="87"/>
      <c r="F29" s="87"/>
      <c r="G29" s="52">
        <f>C29</f>
        <v>0</v>
      </c>
      <c r="H29" s="54"/>
      <c r="I29" s="69">
        <f aca="true" t="shared" si="7" ref="I29:I41">D29+G29</f>
        <v>0</v>
      </c>
      <c r="J29" s="70">
        <f aca="true" t="shared" si="8" ref="J29:J41">1.2*G29+1.6*D29</f>
        <v>0</v>
      </c>
      <c r="K29" s="58"/>
      <c r="L29" s="45" t="s">
        <v>21</v>
      </c>
      <c r="M29" s="3"/>
      <c r="N29" s="3"/>
      <c r="O29" s="3"/>
      <c r="P29" s="45">
        <v>4</v>
      </c>
      <c r="Q29" s="58"/>
      <c r="R29" s="3"/>
      <c r="S29" s="3"/>
      <c r="T29" s="4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</row>
    <row r="30" spans="1:84" ht="12.75">
      <c r="A30" s="6" t="s">
        <v>35</v>
      </c>
      <c r="B30" s="9">
        <f t="shared" si="5"/>
        <v>0</v>
      </c>
      <c r="C30" s="11">
        <f t="shared" si="6"/>
        <v>0</v>
      </c>
      <c r="D30" s="72">
        <f aca="true" t="shared" si="9" ref="D30:D41">D29+B30</f>
        <v>0</v>
      </c>
      <c r="E30" s="73"/>
      <c r="F30" s="74"/>
      <c r="G30" s="11">
        <f aca="true" t="shared" si="10" ref="G30:G41">G29+C30</f>
        <v>0</v>
      </c>
      <c r="H30" s="13"/>
      <c r="I30" s="68">
        <f t="shared" si="7"/>
        <v>0</v>
      </c>
      <c r="J30" s="71">
        <f t="shared" si="8"/>
        <v>0</v>
      </c>
      <c r="K30" s="58"/>
      <c r="L30" s="45" t="s">
        <v>22</v>
      </c>
      <c r="M30" s="3"/>
      <c r="N30" s="3"/>
      <c r="O30" s="3"/>
      <c r="P30" s="45">
        <v>4</v>
      </c>
      <c r="Q30" s="58"/>
      <c r="R30" s="45"/>
      <c r="S30" s="3"/>
      <c r="T30" s="4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</row>
    <row r="31" spans="1:84" ht="12.75">
      <c r="A31" s="6">
        <v>9</v>
      </c>
      <c r="B31" s="9">
        <f t="shared" si="5"/>
        <v>39.375</v>
      </c>
      <c r="C31" s="11">
        <f t="shared" si="6"/>
        <v>85.6935</v>
      </c>
      <c r="D31" s="72">
        <f t="shared" si="9"/>
        <v>39.375</v>
      </c>
      <c r="E31" s="73"/>
      <c r="F31" s="74"/>
      <c r="G31" s="11">
        <f t="shared" si="10"/>
        <v>85.6935</v>
      </c>
      <c r="H31" s="13"/>
      <c r="I31" s="68">
        <f t="shared" si="7"/>
        <v>125.0685</v>
      </c>
      <c r="J31" s="71">
        <f t="shared" si="8"/>
        <v>165.8322</v>
      </c>
      <c r="K31" s="58"/>
      <c r="L31" s="45" t="s">
        <v>23</v>
      </c>
      <c r="M31" s="3"/>
      <c r="N31" s="3"/>
      <c r="O31" s="3"/>
      <c r="P31" s="45">
        <v>3</v>
      </c>
      <c r="Q31" s="58"/>
      <c r="R31" s="45"/>
      <c r="S31" s="3"/>
      <c r="T31" s="4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</row>
    <row r="32" spans="1:84" ht="12.75">
      <c r="A32" s="6">
        <f aca="true" t="shared" si="11" ref="A32:A40">A13</f>
        <v>7</v>
      </c>
      <c r="B32" s="9">
        <f t="shared" si="5"/>
        <v>39.375</v>
      </c>
      <c r="C32" s="11">
        <f t="shared" si="6"/>
        <v>85.4625</v>
      </c>
      <c r="D32" s="72">
        <f t="shared" si="9"/>
        <v>78.75</v>
      </c>
      <c r="E32" s="73"/>
      <c r="F32" s="74"/>
      <c r="G32" s="11">
        <f t="shared" si="10"/>
        <v>171.156</v>
      </c>
      <c r="H32" s="13"/>
      <c r="I32" s="68">
        <f t="shared" si="7"/>
        <v>249.906</v>
      </c>
      <c r="J32" s="71">
        <f t="shared" si="8"/>
        <v>331.3872</v>
      </c>
      <c r="K32" s="58"/>
      <c r="L32" s="45" t="s">
        <v>20</v>
      </c>
      <c r="M32" s="3"/>
      <c r="N32" s="3"/>
      <c r="O32" s="3"/>
      <c r="P32" s="45">
        <v>2</v>
      </c>
      <c r="Q32" s="58"/>
      <c r="R32" s="45"/>
      <c r="S32" s="3"/>
      <c r="T32" s="4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</row>
    <row r="33" spans="1:84" ht="12.75">
      <c r="A33" s="6">
        <f t="shared" si="11"/>
        <v>6</v>
      </c>
      <c r="B33" s="9">
        <f t="shared" si="5"/>
        <v>39.375</v>
      </c>
      <c r="C33" s="11">
        <f t="shared" si="6"/>
        <v>85.4625</v>
      </c>
      <c r="D33" s="72">
        <f t="shared" si="9"/>
        <v>118.125</v>
      </c>
      <c r="E33" s="73"/>
      <c r="F33" s="74"/>
      <c r="G33" s="11">
        <f t="shared" si="10"/>
        <v>256.61850000000004</v>
      </c>
      <c r="H33" s="13"/>
      <c r="I33" s="68">
        <f t="shared" si="7"/>
        <v>374.74350000000004</v>
      </c>
      <c r="J33" s="71">
        <f t="shared" si="8"/>
        <v>496.9422</v>
      </c>
      <c r="K33" s="58"/>
      <c r="L33" s="45"/>
      <c r="M33" s="3"/>
      <c r="N33" s="3"/>
      <c r="O33" s="3"/>
      <c r="P33" s="3"/>
      <c r="Q33" s="58"/>
      <c r="R33" s="45"/>
      <c r="S33" s="3"/>
      <c r="T33" s="4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</row>
    <row r="34" spans="1:84" ht="12.75">
      <c r="A34" s="6">
        <f t="shared" si="11"/>
        <v>5</v>
      </c>
      <c r="B34" s="9">
        <f t="shared" si="5"/>
        <v>39.375</v>
      </c>
      <c r="C34" s="11">
        <f t="shared" si="6"/>
        <v>85.4625</v>
      </c>
      <c r="D34" s="72">
        <f t="shared" si="9"/>
        <v>157.5</v>
      </c>
      <c r="E34" s="73"/>
      <c r="F34" s="74"/>
      <c r="G34" s="11">
        <f t="shared" si="10"/>
        <v>342.081</v>
      </c>
      <c r="H34" s="13"/>
      <c r="I34" s="68">
        <f t="shared" si="7"/>
        <v>499.581</v>
      </c>
      <c r="J34" s="71">
        <f t="shared" si="8"/>
        <v>662.4972</v>
      </c>
      <c r="K34" s="58"/>
      <c r="L34" s="45" t="s">
        <v>30</v>
      </c>
      <c r="M34" s="3"/>
      <c r="N34" s="3"/>
      <c r="O34" s="3"/>
      <c r="P34" s="3"/>
      <c r="Q34" s="58"/>
      <c r="R34" s="45"/>
      <c r="S34" s="3"/>
      <c r="T34" s="4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</row>
    <row r="35" spans="1:84" ht="12.75">
      <c r="A35" s="6">
        <f t="shared" si="11"/>
        <v>4</v>
      </c>
      <c r="B35" s="9">
        <f t="shared" si="5"/>
        <v>39.375</v>
      </c>
      <c r="C35" s="11">
        <f t="shared" si="6"/>
        <v>85.4625</v>
      </c>
      <c r="D35" s="72">
        <f t="shared" si="9"/>
        <v>196.875</v>
      </c>
      <c r="E35" s="73"/>
      <c r="F35" s="74"/>
      <c r="G35" s="11">
        <f t="shared" si="10"/>
        <v>427.5435</v>
      </c>
      <c r="H35" s="13"/>
      <c r="I35" s="68">
        <f t="shared" si="7"/>
        <v>624.4185</v>
      </c>
      <c r="J35" s="71">
        <f t="shared" si="8"/>
        <v>828.0522</v>
      </c>
      <c r="K35" s="58"/>
      <c r="L35" s="45" t="s">
        <v>54</v>
      </c>
      <c r="M35" s="3"/>
      <c r="N35" s="3"/>
      <c r="O35" s="3"/>
      <c r="P35" s="3"/>
      <c r="Q35" s="58"/>
      <c r="R35" s="3"/>
      <c r="S35" s="3"/>
      <c r="T35" s="4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</row>
    <row r="36" spans="1:84" ht="12.75">
      <c r="A36" s="6">
        <f t="shared" si="11"/>
        <v>3</v>
      </c>
      <c r="B36" s="9">
        <f t="shared" si="5"/>
        <v>39.375</v>
      </c>
      <c r="C36" s="11">
        <f t="shared" si="6"/>
        <v>93.9</v>
      </c>
      <c r="D36" s="72">
        <f t="shared" si="9"/>
        <v>236.25</v>
      </c>
      <c r="E36" s="73"/>
      <c r="F36" s="74"/>
      <c r="G36" s="11">
        <f t="shared" si="10"/>
        <v>521.4435</v>
      </c>
      <c r="H36" s="13"/>
      <c r="I36" s="68">
        <f t="shared" si="7"/>
        <v>757.6935</v>
      </c>
      <c r="J36" s="71">
        <f t="shared" si="8"/>
        <v>1003.7321999999999</v>
      </c>
      <c r="K36" s="58"/>
      <c r="L36" s="45" t="s">
        <v>31</v>
      </c>
      <c r="M36" s="3"/>
      <c r="N36" s="3"/>
      <c r="O36" s="3"/>
      <c r="P36" s="3"/>
      <c r="Q36" s="58"/>
      <c r="R36" s="3"/>
      <c r="S36" s="3"/>
      <c r="T36" s="4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</row>
    <row r="37" spans="1:84" ht="12.75">
      <c r="A37" s="6">
        <f t="shared" si="11"/>
        <v>2</v>
      </c>
      <c r="B37" s="9">
        <f t="shared" si="5"/>
        <v>39.375</v>
      </c>
      <c r="C37" s="11">
        <f t="shared" si="6"/>
        <v>93.9</v>
      </c>
      <c r="D37" s="72">
        <f t="shared" si="9"/>
        <v>275.625</v>
      </c>
      <c r="E37" s="73"/>
      <c r="F37" s="74"/>
      <c r="G37" s="11">
        <f t="shared" si="10"/>
        <v>615.3435</v>
      </c>
      <c r="H37" s="13"/>
      <c r="I37" s="68">
        <f t="shared" si="7"/>
        <v>890.9685</v>
      </c>
      <c r="J37" s="71">
        <f t="shared" si="8"/>
        <v>1179.4121999999998</v>
      </c>
      <c r="K37" s="58"/>
      <c r="L37" s="45" t="s">
        <v>32</v>
      </c>
      <c r="M37" s="3"/>
      <c r="N37" s="3"/>
      <c r="O37" s="3"/>
      <c r="P37" s="3"/>
      <c r="Q37" s="58"/>
      <c r="R37" s="3"/>
      <c r="S37" s="3"/>
      <c r="T37" s="4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</row>
    <row r="38" spans="1:84" ht="12.75">
      <c r="A38" s="6">
        <f t="shared" si="11"/>
        <v>1</v>
      </c>
      <c r="B38" s="9">
        <f t="shared" si="5"/>
        <v>45</v>
      </c>
      <c r="C38" s="11">
        <f t="shared" si="6"/>
        <v>122.99999999999999</v>
      </c>
      <c r="D38" s="72">
        <f t="shared" si="9"/>
        <v>320.625</v>
      </c>
      <c r="E38" s="73"/>
      <c r="F38" s="74"/>
      <c r="G38" s="11">
        <f t="shared" si="10"/>
        <v>738.3435</v>
      </c>
      <c r="H38" s="13"/>
      <c r="I38" s="68">
        <f t="shared" si="7"/>
        <v>1058.9685</v>
      </c>
      <c r="J38" s="71">
        <f t="shared" si="8"/>
        <v>1399.0122</v>
      </c>
      <c r="K38" s="58"/>
      <c r="L38" s="45" t="s">
        <v>33</v>
      </c>
      <c r="M38" s="3"/>
      <c r="N38" s="3"/>
      <c r="O38" s="3"/>
      <c r="P38" s="3"/>
      <c r="Q38" s="58"/>
      <c r="R38" s="3"/>
      <c r="S38" s="3"/>
      <c r="T38" s="4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</row>
    <row r="39" spans="1:84" ht="12.75">
      <c r="A39" s="6" t="str">
        <f t="shared" si="11"/>
        <v>P-2</v>
      </c>
      <c r="B39" s="9">
        <f t="shared" si="5"/>
        <v>0</v>
      </c>
      <c r="C39" s="11">
        <f t="shared" si="6"/>
        <v>0</v>
      </c>
      <c r="D39" s="72">
        <f t="shared" si="9"/>
        <v>320.625</v>
      </c>
      <c r="E39" s="73"/>
      <c r="F39" s="74"/>
      <c r="G39" s="11">
        <f t="shared" si="10"/>
        <v>738.3435</v>
      </c>
      <c r="H39" s="13"/>
      <c r="I39" s="68">
        <f t="shared" si="7"/>
        <v>1058.9685</v>
      </c>
      <c r="J39" s="71">
        <f t="shared" si="8"/>
        <v>1399.0122</v>
      </c>
      <c r="K39" s="58"/>
      <c r="L39" s="45" t="s">
        <v>34</v>
      </c>
      <c r="M39" s="58"/>
      <c r="N39" s="58"/>
      <c r="O39" s="58"/>
      <c r="P39" s="58"/>
      <c r="Q39" s="58"/>
      <c r="R39" s="3"/>
      <c r="S39" s="3"/>
      <c r="T39" s="4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</row>
    <row r="40" spans="1:84" ht="12.75">
      <c r="A40" s="6" t="str">
        <f t="shared" si="11"/>
        <v>P-3</v>
      </c>
      <c r="B40" s="9">
        <f t="shared" si="5"/>
        <v>18</v>
      </c>
      <c r="C40" s="11">
        <f t="shared" si="6"/>
        <v>77.925</v>
      </c>
      <c r="D40" s="72">
        <f t="shared" si="9"/>
        <v>338.625</v>
      </c>
      <c r="E40" s="73"/>
      <c r="F40" s="74"/>
      <c r="G40" s="11">
        <f t="shared" si="10"/>
        <v>816.2684999999999</v>
      </c>
      <c r="H40" s="14"/>
      <c r="I40" s="68">
        <f t="shared" si="7"/>
        <v>1154.8935</v>
      </c>
      <c r="J40" s="71">
        <f t="shared" si="8"/>
        <v>1521.3222</v>
      </c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</row>
    <row r="41" spans="1:84" ht="12.75">
      <c r="A41" s="57" t="s">
        <v>58</v>
      </c>
      <c r="B41" s="9">
        <f t="shared" si="5"/>
        <v>18</v>
      </c>
      <c r="C41" s="11">
        <f t="shared" si="6"/>
        <v>77.75</v>
      </c>
      <c r="D41" s="72">
        <f t="shared" si="9"/>
        <v>356.625</v>
      </c>
      <c r="E41" s="73"/>
      <c r="F41" s="74"/>
      <c r="G41" s="11">
        <f t="shared" si="10"/>
        <v>894.0184999999999</v>
      </c>
      <c r="H41" s="58"/>
      <c r="I41" s="68">
        <f t="shared" si="7"/>
        <v>1250.6435</v>
      </c>
      <c r="J41" s="71">
        <f t="shared" si="8"/>
        <v>1643.4222</v>
      </c>
      <c r="K41" s="2"/>
      <c r="L41" s="2"/>
      <c r="M41" s="2"/>
      <c r="N41" s="46"/>
      <c r="O41" s="58"/>
      <c r="P41" s="58"/>
      <c r="Q41" s="58"/>
      <c r="R41" s="58"/>
      <c r="S41" s="58"/>
      <c r="T41" s="58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</row>
    <row r="42" spans="1:84" ht="12.7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</row>
    <row r="43" spans="14:84" ht="12.75">
      <c r="N43" s="58"/>
      <c r="O43" s="58"/>
      <c r="P43" s="58"/>
      <c r="Q43" s="58"/>
      <c r="R43" s="58"/>
      <c r="S43" s="58"/>
      <c r="T43" s="58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</row>
    <row r="44" spans="14:84" ht="12.75">
      <c r="N44" s="58"/>
      <c r="O44" s="58"/>
      <c r="P44" s="58"/>
      <c r="Q44" s="58"/>
      <c r="R44" s="58"/>
      <c r="S44" s="58"/>
      <c r="T44" s="58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</row>
    <row r="45" spans="1:84" ht="12.75">
      <c r="A45" s="47" t="s">
        <v>25</v>
      </c>
      <c r="B45" s="47"/>
      <c r="C45" s="2"/>
      <c r="D45" s="2"/>
      <c r="E45" s="2"/>
      <c r="F45" s="2"/>
      <c r="G45" s="2"/>
      <c r="H45" s="2"/>
      <c r="I45" s="2"/>
      <c r="J45" s="2"/>
      <c r="K45" s="2"/>
      <c r="L45" s="2"/>
      <c r="M45" s="58"/>
      <c r="N45" s="58"/>
      <c r="O45" s="58"/>
      <c r="P45" s="58"/>
      <c r="Q45" s="58"/>
      <c r="R45" s="58"/>
      <c r="S45" s="58"/>
      <c r="T45" s="58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</row>
    <row r="46" spans="1:21" ht="12.75">
      <c r="A46" s="46" t="s">
        <v>26</v>
      </c>
      <c r="B46" s="46"/>
      <c r="C46" s="2"/>
      <c r="D46" s="2"/>
      <c r="E46" s="2"/>
      <c r="F46" s="2"/>
      <c r="G46" s="2">
        <v>4000</v>
      </c>
      <c r="H46" s="2"/>
      <c r="I46" s="16"/>
      <c r="J46" s="16" t="s">
        <v>27</v>
      </c>
      <c r="K46" s="2"/>
      <c r="M46" s="13">
        <f>SQRT(G47)</f>
        <v>17.682219176336435</v>
      </c>
      <c r="N46" s="58"/>
      <c r="O46" s="58"/>
      <c r="P46" s="58"/>
      <c r="Q46" s="58"/>
      <c r="R46" s="58"/>
      <c r="S46" s="58"/>
      <c r="T46" s="58"/>
      <c r="U46" s="58"/>
    </row>
    <row r="47" spans="1:21" ht="15">
      <c r="A47" s="46" t="s">
        <v>55</v>
      </c>
      <c r="B47" s="46"/>
      <c r="C47" s="2"/>
      <c r="D47" s="2"/>
      <c r="E47" s="2"/>
      <c r="F47" s="2"/>
      <c r="G47" s="48">
        <f>I41*1000/G46</f>
        <v>312.660875</v>
      </c>
      <c r="H47" s="49"/>
      <c r="I47" s="16"/>
      <c r="J47" s="2"/>
      <c r="K47" s="2"/>
      <c r="L47" s="50"/>
      <c r="M47" s="58"/>
      <c r="N47" s="58"/>
      <c r="O47" s="58"/>
      <c r="P47" s="58"/>
      <c r="Q47" s="58"/>
      <c r="R47" s="58"/>
      <c r="S47" s="58"/>
      <c r="T47" s="58"/>
      <c r="U47" s="58"/>
    </row>
    <row r="48" spans="3:21" ht="12.75"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</row>
    <row r="49" spans="3:21" ht="12.75"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</row>
    <row r="50" spans="3:21" ht="12.75"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</row>
    <row r="51" spans="3:21" ht="12.75"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</row>
    <row r="52" spans="3:21" ht="12.75"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</row>
    <row r="53" spans="3:21" ht="12.75"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</row>
    <row r="54" spans="3:21" ht="12.75"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</row>
    <row r="55" spans="3:21" ht="12.75"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</row>
    <row r="56" spans="3:21" ht="12.75"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3:21" ht="12.75"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3:21" ht="12.75"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</row>
    <row r="59" spans="3:21" ht="12.75"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</row>
    <row r="60" spans="3:21" ht="12.75"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</row>
    <row r="61" spans="3:21" ht="12.75"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</row>
    <row r="62" spans="3:21" ht="12.75"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</row>
    <row r="63" spans="3:21" ht="12.75"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</row>
    <row r="64" spans="3:21" ht="12.75"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</row>
    <row r="65" spans="3:21" ht="12.75"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</row>
    <row r="66" spans="3:21" ht="12.75"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</row>
    <row r="67" spans="3:21" ht="12.75"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</row>
    <row r="68" spans="3:21" ht="12.75"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</row>
    <row r="69" spans="3:21" ht="12.75"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</row>
    <row r="70" spans="3:21" ht="12.75"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</row>
    <row r="71" spans="3:21" ht="12.75"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</row>
    <row r="72" spans="3:21" ht="12.75"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</row>
    <row r="73" spans="3:21" ht="12.75"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</row>
    <row r="74" spans="3:21" ht="12.75"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</row>
    <row r="75" spans="3:21" ht="12.75"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</row>
    <row r="76" spans="3:21" ht="12.75"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</row>
    <row r="77" spans="3:21" ht="12.75"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</row>
    <row r="78" spans="3:21" ht="12.75"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</row>
    <row r="79" spans="3:21" ht="12.75"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</row>
    <row r="80" spans="3:21" ht="12.75"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</row>
    <row r="81" spans="3:21" ht="12.75"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</row>
    <row r="82" spans="3:21" ht="12.75"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</row>
    <row r="83" spans="3:21" ht="12.75"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</row>
    <row r="84" spans="3:21" ht="12.75"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</row>
    <row r="85" spans="3:21" ht="12.75"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</row>
    <row r="86" spans="3:21" ht="12.75"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</row>
    <row r="87" spans="3:21" ht="12.75"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</row>
    <row r="88" spans="3:21" ht="12.75"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</row>
    <row r="89" spans="3:21" ht="12.75"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</row>
    <row r="90" spans="3:21" ht="12.75"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</row>
    <row r="91" spans="3:21" ht="12.75"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</row>
    <row r="92" spans="3:21" ht="12.75"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</row>
    <row r="93" spans="3:21" ht="12.75"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</row>
    <row r="94" spans="3:21" ht="12.75"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</row>
    <row r="95" spans="3:21" ht="12.75"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</row>
    <row r="96" spans="3:21" ht="12.75"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</row>
    <row r="97" spans="3:21" ht="12.75"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</row>
    <row r="98" spans="3:21" ht="12.75"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</row>
    <row r="99" spans="3:21" ht="12.75"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</row>
    <row r="100" spans="3:21" ht="12.75"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</row>
    <row r="101" spans="3:21" ht="12.75"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</row>
    <row r="102" spans="3:21" ht="12.75"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</row>
    <row r="103" spans="3:21" ht="12.75"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</row>
    <row r="104" spans="3:21" ht="12.75"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</row>
    <row r="105" spans="3:21" ht="12.75"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</row>
    <row r="106" spans="3:21" ht="12.75"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</row>
    <row r="107" spans="3:21" ht="12.75"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</row>
    <row r="108" spans="3:21" ht="12.75"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</row>
    <row r="109" spans="3:21" ht="12.75"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</row>
    <row r="110" spans="3:21" ht="12.75"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</row>
    <row r="111" spans="3:21" ht="12.75"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</row>
    <row r="112" spans="3:21" ht="12.75"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</row>
    <row r="113" spans="3:21" ht="12.75"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</row>
    <row r="114" spans="3:21" ht="12.75"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</row>
  </sheetData>
  <mergeCells count="19">
    <mergeCell ref="D41:F41"/>
    <mergeCell ref="D28:F28"/>
    <mergeCell ref="D33:F33"/>
    <mergeCell ref="D34:F34"/>
    <mergeCell ref="D35:F35"/>
    <mergeCell ref="D36:F36"/>
    <mergeCell ref="D37:F37"/>
    <mergeCell ref="D38:F38"/>
    <mergeCell ref="D39:F39"/>
    <mergeCell ref="D40:F40"/>
    <mergeCell ref="A8:A9"/>
    <mergeCell ref="D8:F8"/>
    <mergeCell ref="D9:F9"/>
    <mergeCell ref="D27:F27"/>
    <mergeCell ref="A27:A28"/>
    <mergeCell ref="D29:F29"/>
    <mergeCell ref="D30:F30"/>
    <mergeCell ref="D31:F31"/>
    <mergeCell ref="D32:F32"/>
  </mergeCells>
  <printOptions/>
  <pageMargins left="0.5" right="0.5" top="0.5" bottom="0.5" header="0.5" footer="0.5"/>
  <pageSetup fitToHeight="1" fitToWidth="1" horizontalDpi="600" verticalDpi="600" orientation="landscape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CF114"/>
  <sheetViews>
    <sheetView workbookViewId="0" topLeftCell="A1">
      <selection activeCell="O25" sqref="O25"/>
    </sheetView>
  </sheetViews>
  <sheetFormatPr defaultColWidth="9.140625" defaultRowHeight="12.75"/>
  <cols>
    <col min="1" max="2" width="6.8515625" style="0" customWidth="1"/>
    <col min="3" max="3" width="7.57421875" style="0" customWidth="1"/>
    <col min="4" max="4" width="3.7109375" style="0" customWidth="1"/>
    <col min="5" max="5" width="2.421875" style="0" customWidth="1"/>
    <col min="6" max="6" width="3.7109375" style="0" customWidth="1"/>
    <col min="7" max="7" width="15.421875" style="0" customWidth="1"/>
    <col min="8" max="8" width="6.00390625" style="0" hidden="1" customWidth="1"/>
    <col min="9" max="9" width="7.57421875" style="0" bestFit="1" customWidth="1"/>
    <col min="10" max="10" width="8.8515625" style="0" bestFit="1" customWidth="1"/>
    <col min="11" max="11" width="8.7109375" style="0" bestFit="1" customWidth="1"/>
    <col min="12" max="12" width="9.28125" style="0" bestFit="1" customWidth="1"/>
    <col min="13" max="13" width="7.140625" style="0" customWidth="1"/>
    <col min="14" max="14" width="6.00390625" style="0" bestFit="1" customWidth="1"/>
    <col min="15" max="15" width="6.28125" style="0" bestFit="1" customWidth="1"/>
    <col min="16" max="16" width="7.140625" style="0" bestFit="1" customWidth="1"/>
    <col min="17" max="17" width="7.57421875" style="0" bestFit="1" customWidth="1"/>
    <col min="18" max="18" width="6.00390625" style="0" bestFit="1" customWidth="1"/>
    <col min="19" max="19" width="5.28125" style="0" bestFit="1" customWidth="1"/>
    <col min="20" max="20" width="6.00390625" style="0" bestFit="1" customWidth="1"/>
  </cols>
  <sheetData>
    <row r="1" spans="1:84" ht="12.75">
      <c r="A1" s="15" t="s">
        <v>0</v>
      </c>
      <c r="B1" s="15"/>
      <c r="C1" s="1" t="s">
        <v>59</v>
      </c>
      <c r="D1" s="1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</row>
    <row r="2" spans="1:84" ht="12.75">
      <c r="A2" s="15" t="s">
        <v>24</v>
      </c>
      <c r="B2" s="15"/>
      <c r="C2" s="1"/>
      <c r="D2" s="16"/>
      <c r="E2" s="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</row>
    <row r="3" spans="1:84" ht="12.75">
      <c r="A3" s="15" t="s">
        <v>1</v>
      </c>
      <c r="B3" s="15"/>
      <c r="C3" s="1"/>
      <c r="D3" s="1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</row>
    <row r="4" spans="1:84" ht="12.75">
      <c r="A4" s="15" t="s">
        <v>2</v>
      </c>
      <c r="B4" s="15"/>
      <c r="C4" s="1"/>
      <c r="D4" s="16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</row>
    <row r="5" spans="1:84" ht="12.75">
      <c r="A5" s="15"/>
      <c r="B5" s="1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</row>
    <row r="6" spans="1:84" ht="12.75">
      <c r="A6" s="15" t="s">
        <v>3</v>
      </c>
      <c r="B6" s="15"/>
      <c r="C6" s="1"/>
      <c r="D6" s="1" t="s">
        <v>90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</row>
    <row r="7" spans="1:84" ht="12.75">
      <c r="A7" s="7"/>
      <c r="B7" s="7"/>
      <c r="C7" s="7"/>
      <c r="D7" s="18"/>
      <c r="E7" s="18"/>
      <c r="F7" s="18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</row>
    <row r="8" spans="1:84" ht="13.5">
      <c r="A8" s="78" t="s">
        <v>4</v>
      </c>
      <c r="B8" s="19" t="s">
        <v>28</v>
      </c>
      <c r="C8" s="20" t="s">
        <v>5</v>
      </c>
      <c r="D8" s="80" t="s">
        <v>10</v>
      </c>
      <c r="E8" s="80"/>
      <c r="F8" s="80"/>
      <c r="G8" s="20" t="s">
        <v>37</v>
      </c>
      <c r="H8" s="21"/>
      <c r="I8" s="21" t="s">
        <v>38</v>
      </c>
      <c r="J8" s="22" t="s">
        <v>11</v>
      </c>
      <c r="K8" s="23" t="s">
        <v>7</v>
      </c>
      <c r="L8" s="24" t="s">
        <v>9</v>
      </c>
      <c r="M8" s="21" t="s">
        <v>14</v>
      </c>
      <c r="N8" s="25" t="s">
        <v>39</v>
      </c>
      <c r="O8" s="25" t="s">
        <v>40</v>
      </c>
      <c r="P8" s="20" t="s">
        <v>41</v>
      </c>
      <c r="Q8" s="20" t="s">
        <v>42</v>
      </c>
      <c r="R8" s="21" t="s">
        <v>43</v>
      </c>
      <c r="S8" s="20" t="s">
        <v>18</v>
      </c>
      <c r="T8" s="20" t="s">
        <v>44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</row>
    <row r="9" spans="1:84" ht="15" thickBot="1">
      <c r="A9" s="79"/>
      <c r="B9" s="26" t="s">
        <v>29</v>
      </c>
      <c r="C9" s="27" t="s">
        <v>17</v>
      </c>
      <c r="D9" s="76" t="s">
        <v>8</v>
      </c>
      <c r="E9" s="76"/>
      <c r="F9" s="76"/>
      <c r="G9" s="27" t="s">
        <v>45</v>
      </c>
      <c r="H9" s="28"/>
      <c r="I9" s="29" t="s">
        <v>19</v>
      </c>
      <c r="J9" s="30" t="s">
        <v>46</v>
      </c>
      <c r="K9" s="31" t="s">
        <v>12</v>
      </c>
      <c r="L9" s="32" t="s">
        <v>46</v>
      </c>
      <c r="M9" s="28" t="s">
        <v>15</v>
      </c>
      <c r="N9" s="33" t="s">
        <v>16</v>
      </c>
      <c r="O9" s="33" t="s">
        <v>16</v>
      </c>
      <c r="P9" s="27" t="s">
        <v>16</v>
      </c>
      <c r="Q9" s="27" t="s">
        <v>16</v>
      </c>
      <c r="R9" s="28" t="s">
        <v>16</v>
      </c>
      <c r="S9" s="27" t="s">
        <v>6</v>
      </c>
      <c r="T9" s="27" t="s">
        <v>16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</row>
    <row r="10" spans="1:84" ht="13.5" thickTop="1">
      <c r="A10" s="59" t="s">
        <v>13</v>
      </c>
      <c r="B10" s="59" t="s">
        <v>13</v>
      </c>
      <c r="C10" s="59">
        <v>0</v>
      </c>
      <c r="D10" s="59">
        <v>0</v>
      </c>
      <c r="E10" s="59"/>
      <c r="F10" s="59">
        <v>0</v>
      </c>
      <c r="G10" s="59">
        <v>0</v>
      </c>
      <c r="H10" s="59"/>
      <c r="I10" s="59">
        <v>0</v>
      </c>
      <c r="J10" s="59">
        <v>0</v>
      </c>
      <c r="K10" s="60">
        <f aca="true" t="shared" si="0" ref="K10:K22">IF(G10*I10&gt;=400,IF(B10="Roof",0,IF(0.25+15/SQRT(G10*I10)&lt;0.4,0.4,0.25+15/SQRT(G10*I10))),0)</f>
        <v>0</v>
      </c>
      <c r="L10" s="61">
        <f aca="true" t="shared" si="1" ref="L10:L22">IF(K10&gt;0,J10*K10,J10)</f>
        <v>0</v>
      </c>
      <c r="M10" s="59">
        <v>0</v>
      </c>
      <c r="N10" s="59">
        <f aca="true" t="shared" si="2" ref="N10:N22">0.15*M10/12*G10</f>
        <v>0</v>
      </c>
      <c r="O10" s="59"/>
      <c r="P10" s="59"/>
      <c r="Q10" s="59">
        <v>0</v>
      </c>
      <c r="R10" s="59">
        <f aca="true" t="shared" si="3" ref="R10:R22">0.15*D10*F10/144*C10</f>
        <v>0</v>
      </c>
      <c r="S10" s="59">
        <v>0</v>
      </c>
      <c r="T10" s="59">
        <f aca="true" t="shared" si="4" ref="T10:T22">S10*G10/1000</f>
        <v>0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</row>
    <row r="11" spans="1:84" ht="12.75">
      <c r="A11" s="62" t="s">
        <v>35</v>
      </c>
      <c r="B11" s="62" t="s">
        <v>36</v>
      </c>
      <c r="C11" s="62">
        <v>0</v>
      </c>
      <c r="D11" s="62">
        <v>0</v>
      </c>
      <c r="E11" s="62"/>
      <c r="F11" s="62">
        <v>0</v>
      </c>
      <c r="G11" s="62">
        <v>0</v>
      </c>
      <c r="H11" s="62"/>
      <c r="I11" s="62">
        <v>0</v>
      </c>
      <c r="J11" s="62">
        <v>0</v>
      </c>
      <c r="K11" s="63">
        <f t="shared" si="0"/>
        <v>0</v>
      </c>
      <c r="L11" s="64">
        <f t="shared" si="1"/>
        <v>0</v>
      </c>
      <c r="M11" s="62">
        <v>0</v>
      </c>
      <c r="N11" s="62">
        <f t="shared" si="2"/>
        <v>0</v>
      </c>
      <c r="O11" s="62"/>
      <c r="P11" s="62"/>
      <c r="Q11" s="62">
        <v>0</v>
      </c>
      <c r="R11" s="62">
        <f t="shared" si="3"/>
        <v>0</v>
      </c>
      <c r="S11" s="62">
        <v>0</v>
      </c>
      <c r="T11" s="62">
        <f t="shared" si="4"/>
        <v>0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</row>
    <row r="12" spans="1:84" ht="12.75">
      <c r="A12" s="6">
        <v>8</v>
      </c>
      <c r="B12" s="6" t="s">
        <v>36</v>
      </c>
      <c r="C12" s="6">
        <v>14.66</v>
      </c>
      <c r="D12" s="6">
        <v>14</v>
      </c>
      <c r="E12" s="6"/>
      <c r="F12" s="6">
        <v>24</v>
      </c>
      <c r="G12" s="8">
        <v>785</v>
      </c>
      <c r="H12" s="6"/>
      <c r="I12" s="6">
        <v>3</v>
      </c>
      <c r="J12" s="6">
        <v>100</v>
      </c>
      <c r="K12" s="9">
        <f t="shared" si="0"/>
        <v>0.5590977212369663</v>
      </c>
      <c r="L12" s="10">
        <f t="shared" si="1"/>
        <v>55.909772123696634</v>
      </c>
      <c r="M12" s="6">
        <v>7</v>
      </c>
      <c r="N12" s="6">
        <f t="shared" si="2"/>
        <v>68.6875</v>
      </c>
      <c r="O12" s="6"/>
      <c r="P12" s="6"/>
      <c r="Q12" s="6">
        <v>8</v>
      </c>
      <c r="R12" s="6">
        <f t="shared" si="3"/>
        <v>5.131</v>
      </c>
      <c r="S12" s="6">
        <v>20</v>
      </c>
      <c r="T12" s="6">
        <f t="shared" si="4"/>
        <v>15.7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</row>
    <row r="13" spans="1:84" ht="12.75">
      <c r="A13" s="6">
        <v>7</v>
      </c>
      <c r="B13" s="6" t="s">
        <v>36</v>
      </c>
      <c r="C13" s="6">
        <v>14</v>
      </c>
      <c r="D13" s="6">
        <v>14</v>
      </c>
      <c r="E13" s="6"/>
      <c r="F13" s="6">
        <v>24</v>
      </c>
      <c r="G13" s="8">
        <v>785</v>
      </c>
      <c r="H13" s="6"/>
      <c r="I13" s="6">
        <v>3</v>
      </c>
      <c r="J13" s="6">
        <v>80</v>
      </c>
      <c r="K13" s="9">
        <f t="shared" si="0"/>
        <v>0.5590977212369663</v>
      </c>
      <c r="L13" s="10">
        <f t="shared" si="1"/>
        <v>44.72781769895731</v>
      </c>
      <c r="M13" s="6">
        <v>7</v>
      </c>
      <c r="N13" s="6">
        <f t="shared" si="2"/>
        <v>68.6875</v>
      </c>
      <c r="O13" s="6"/>
      <c r="P13" s="6"/>
      <c r="Q13" s="6">
        <v>8</v>
      </c>
      <c r="R13" s="6">
        <f t="shared" si="3"/>
        <v>4.9</v>
      </c>
      <c r="S13" s="6">
        <v>20</v>
      </c>
      <c r="T13" s="6">
        <f t="shared" si="4"/>
        <v>15.7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</row>
    <row r="14" spans="1:84" ht="12.75">
      <c r="A14" s="6">
        <v>6</v>
      </c>
      <c r="B14" s="6" t="s">
        <v>36</v>
      </c>
      <c r="C14" s="6">
        <v>14</v>
      </c>
      <c r="D14" s="6">
        <v>14</v>
      </c>
      <c r="E14" s="6"/>
      <c r="F14" s="6">
        <v>24</v>
      </c>
      <c r="G14" s="8">
        <v>785</v>
      </c>
      <c r="H14" s="6"/>
      <c r="I14" s="6">
        <v>3</v>
      </c>
      <c r="J14" s="6">
        <v>80</v>
      </c>
      <c r="K14" s="9">
        <f t="shared" si="0"/>
        <v>0.5590977212369663</v>
      </c>
      <c r="L14" s="10">
        <f t="shared" si="1"/>
        <v>44.72781769895731</v>
      </c>
      <c r="M14" s="6">
        <v>7</v>
      </c>
      <c r="N14" s="6">
        <f t="shared" si="2"/>
        <v>68.6875</v>
      </c>
      <c r="O14" s="6"/>
      <c r="P14" s="6"/>
      <c r="Q14" s="6">
        <v>8</v>
      </c>
      <c r="R14" s="6">
        <f t="shared" si="3"/>
        <v>4.9</v>
      </c>
      <c r="S14" s="6">
        <v>20</v>
      </c>
      <c r="T14" s="6">
        <f t="shared" si="4"/>
        <v>15.7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</row>
    <row r="15" spans="1:84" ht="12.75">
      <c r="A15" s="6">
        <v>5</v>
      </c>
      <c r="B15" s="6" t="s">
        <v>36</v>
      </c>
      <c r="C15" s="6">
        <v>14</v>
      </c>
      <c r="D15" s="6">
        <v>14</v>
      </c>
      <c r="E15" s="6"/>
      <c r="F15" s="6">
        <v>24</v>
      </c>
      <c r="G15" s="8">
        <v>785</v>
      </c>
      <c r="H15" s="6"/>
      <c r="I15" s="6">
        <v>3</v>
      </c>
      <c r="J15" s="6">
        <v>80</v>
      </c>
      <c r="K15" s="9">
        <f t="shared" si="0"/>
        <v>0.5590977212369663</v>
      </c>
      <c r="L15" s="10">
        <f t="shared" si="1"/>
        <v>44.72781769895731</v>
      </c>
      <c r="M15" s="6">
        <v>7</v>
      </c>
      <c r="N15" s="6">
        <f t="shared" si="2"/>
        <v>68.6875</v>
      </c>
      <c r="O15" s="6"/>
      <c r="P15" s="6"/>
      <c r="Q15" s="6">
        <v>8</v>
      </c>
      <c r="R15" s="6">
        <f t="shared" si="3"/>
        <v>4.9</v>
      </c>
      <c r="S15" s="6">
        <v>20</v>
      </c>
      <c r="T15" s="6">
        <f t="shared" si="4"/>
        <v>15.7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</row>
    <row r="16" spans="1:84" ht="12.75">
      <c r="A16" s="6">
        <v>4</v>
      </c>
      <c r="B16" s="6" t="s">
        <v>36</v>
      </c>
      <c r="C16" s="6">
        <v>14</v>
      </c>
      <c r="D16" s="6">
        <v>14</v>
      </c>
      <c r="E16" s="6"/>
      <c r="F16" s="6">
        <v>24</v>
      </c>
      <c r="G16" s="8">
        <v>785</v>
      </c>
      <c r="H16" s="6"/>
      <c r="I16" s="6">
        <v>3</v>
      </c>
      <c r="J16" s="6">
        <v>80</v>
      </c>
      <c r="K16" s="9">
        <f t="shared" si="0"/>
        <v>0.5590977212369663</v>
      </c>
      <c r="L16" s="10">
        <f t="shared" si="1"/>
        <v>44.72781769895731</v>
      </c>
      <c r="M16" s="6">
        <v>7</v>
      </c>
      <c r="N16" s="6">
        <f t="shared" si="2"/>
        <v>68.6875</v>
      </c>
      <c r="O16" s="6"/>
      <c r="P16" s="6"/>
      <c r="Q16" s="6">
        <v>8</v>
      </c>
      <c r="R16" s="6">
        <f t="shared" si="3"/>
        <v>4.9</v>
      </c>
      <c r="S16" s="6">
        <v>20</v>
      </c>
      <c r="T16" s="6">
        <f t="shared" si="4"/>
        <v>15.7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</row>
    <row r="17" spans="1:84" ht="12.75">
      <c r="A17" s="6">
        <v>3</v>
      </c>
      <c r="B17" s="6" t="s">
        <v>36</v>
      </c>
      <c r="C17" s="6">
        <v>14</v>
      </c>
      <c r="D17" s="6">
        <v>14</v>
      </c>
      <c r="E17" s="6"/>
      <c r="F17" s="6">
        <v>24</v>
      </c>
      <c r="G17" s="8">
        <v>785</v>
      </c>
      <c r="H17" s="6"/>
      <c r="I17" s="6">
        <v>3</v>
      </c>
      <c r="J17" s="6">
        <v>80</v>
      </c>
      <c r="K17" s="9">
        <f t="shared" si="0"/>
        <v>0.5590977212369663</v>
      </c>
      <c r="L17" s="10">
        <f t="shared" si="1"/>
        <v>44.72781769895731</v>
      </c>
      <c r="M17" s="6">
        <v>8</v>
      </c>
      <c r="N17" s="6">
        <f t="shared" si="2"/>
        <v>78.5</v>
      </c>
      <c r="O17" s="6"/>
      <c r="P17" s="6"/>
      <c r="Q17" s="6">
        <v>8</v>
      </c>
      <c r="R17" s="6">
        <f t="shared" si="3"/>
        <v>4.9</v>
      </c>
      <c r="S17" s="6">
        <v>20</v>
      </c>
      <c r="T17" s="6">
        <f t="shared" si="4"/>
        <v>15.7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</row>
    <row r="18" spans="1:84" ht="12.75">
      <c r="A18" s="6">
        <v>2</v>
      </c>
      <c r="B18" s="6" t="s">
        <v>36</v>
      </c>
      <c r="C18" s="6">
        <v>14</v>
      </c>
      <c r="D18" s="6">
        <v>14</v>
      </c>
      <c r="E18" s="6"/>
      <c r="F18" s="6">
        <v>24</v>
      </c>
      <c r="G18" s="8">
        <v>785</v>
      </c>
      <c r="H18" s="6"/>
      <c r="I18" s="6">
        <v>3</v>
      </c>
      <c r="J18" s="6">
        <v>80</v>
      </c>
      <c r="K18" s="9">
        <f t="shared" si="0"/>
        <v>0.5590977212369663</v>
      </c>
      <c r="L18" s="10">
        <f t="shared" si="1"/>
        <v>44.72781769895731</v>
      </c>
      <c r="M18" s="6">
        <v>8</v>
      </c>
      <c r="N18" s="6">
        <f t="shared" si="2"/>
        <v>78.5</v>
      </c>
      <c r="O18" s="6"/>
      <c r="P18" s="6"/>
      <c r="Q18" s="6">
        <v>8</v>
      </c>
      <c r="R18" s="6">
        <f t="shared" si="3"/>
        <v>4.9</v>
      </c>
      <c r="S18" s="6">
        <v>20</v>
      </c>
      <c r="T18" s="6">
        <f t="shared" si="4"/>
        <v>15.7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</row>
    <row r="19" spans="1:84" ht="12.75">
      <c r="A19" s="6">
        <v>1</v>
      </c>
      <c r="B19" s="6" t="s">
        <v>36</v>
      </c>
      <c r="C19" s="6">
        <v>20</v>
      </c>
      <c r="D19" s="6">
        <v>14</v>
      </c>
      <c r="E19" s="6"/>
      <c r="F19" s="6">
        <v>24</v>
      </c>
      <c r="G19" s="8">
        <v>200</v>
      </c>
      <c r="H19" s="6"/>
      <c r="I19" s="6">
        <v>3</v>
      </c>
      <c r="J19" s="6">
        <v>100</v>
      </c>
      <c r="K19" s="9">
        <f t="shared" si="0"/>
        <v>0.8623724356957946</v>
      </c>
      <c r="L19" s="10">
        <f t="shared" si="1"/>
        <v>86.23724356957946</v>
      </c>
      <c r="M19" s="6">
        <v>8</v>
      </c>
      <c r="N19" s="6">
        <f t="shared" si="2"/>
        <v>20</v>
      </c>
      <c r="O19" s="6"/>
      <c r="P19" s="6"/>
      <c r="Q19" s="6">
        <v>8</v>
      </c>
      <c r="R19" s="6">
        <f t="shared" si="3"/>
        <v>7.000000000000001</v>
      </c>
      <c r="S19" s="6">
        <v>20</v>
      </c>
      <c r="T19" s="6">
        <f t="shared" si="4"/>
        <v>4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</row>
    <row r="20" spans="1:84" ht="12.75">
      <c r="A20" s="62" t="s">
        <v>56</v>
      </c>
      <c r="B20" s="62" t="s">
        <v>36</v>
      </c>
      <c r="C20" s="62">
        <v>0</v>
      </c>
      <c r="D20" s="62">
        <v>0</v>
      </c>
      <c r="E20" s="62"/>
      <c r="F20" s="62">
        <v>0</v>
      </c>
      <c r="G20" s="62">
        <v>0</v>
      </c>
      <c r="H20" s="62"/>
      <c r="I20" s="62">
        <v>0</v>
      </c>
      <c r="J20" s="62">
        <v>0</v>
      </c>
      <c r="K20" s="63">
        <f t="shared" si="0"/>
        <v>0</v>
      </c>
      <c r="L20" s="64">
        <f t="shared" si="1"/>
        <v>0</v>
      </c>
      <c r="M20" s="62">
        <v>0</v>
      </c>
      <c r="N20" s="62">
        <f t="shared" si="2"/>
        <v>0</v>
      </c>
      <c r="O20" s="62"/>
      <c r="P20" s="62"/>
      <c r="Q20" s="62">
        <v>0</v>
      </c>
      <c r="R20" s="62">
        <f t="shared" si="3"/>
        <v>0</v>
      </c>
      <c r="S20" s="62">
        <v>0</v>
      </c>
      <c r="T20" s="62">
        <f t="shared" si="4"/>
        <v>0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</row>
    <row r="21" spans="1:84" ht="12.75">
      <c r="A21" s="8" t="s">
        <v>57</v>
      </c>
      <c r="B21" s="8" t="s">
        <v>36</v>
      </c>
      <c r="C21" s="8">
        <v>10.5</v>
      </c>
      <c r="D21" s="8">
        <v>14</v>
      </c>
      <c r="E21" s="8"/>
      <c r="F21" s="8">
        <v>24</v>
      </c>
      <c r="G21" s="8">
        <v>200</v>
      </c>
      <c r="H21" s="8"/>
      <c r="I21" s="8">
        <v>3</v>
      </c>
      <c r="J21" s="8">
        <v>40</v>
      </c>
      <c r="K21" s="55">
        <f t="shared" si="0"/>
        <v>0.8623724356957946</v>
      </c>
      <c r="L21" s="56">
        <f t="shared" si="1"/>
        <v>34.49489742783178</v>
      </c>
      <c r="M21" s="8">
        <v>5</v>
      </c>
      <c r="N21" s="8">
        <f t="shared" si="2"/>
        <v>12.5</v>
      </c>
      <c r="O21" s="8"/>
      <c r="P21" s="8"/>
      <c r="Q21" s="8">
        <v>0</v>
      </c>
      <c r="R21" s="8">
        <f t="shared" si="3"/>
        <v>3.6750000000000003</v>
      </c>
      <c r="S21" s="8">
        <v>20</v>
      </c>
      <c r="T21" s="8">
        <f t="shared" si="4"/>
        <v>4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</row>
    <row r="22" spans="1:84" ht="12.75">
      <c r="A22" s="8" t="s">
        <v>58</v>
      </c>
      <c r="B22" s="8" t="s">
        <v>36</v>
      </c>
      <c r="C22" s="8">
        <v>10</v>
      </c>
      <c r="D22" s="8">
        <v>14</v>
      </c>
      <c r="E22" s="8"/>
      <c r="F22" s="8">
        <v>24</v>
      </c>
      <c r="G22" s="8">
        <v>200</v>
      </c>
      <c r="H22" s="8"/>
      <c r="I22" s="8">
        <v>3</v>
      </c>
      <c r="J22" s="8">
        <v>40</v>
      </c>
      <c r="K22" s="55">
        <f t="shared" si="0"/>
        <v>0.8623724356957946</v>
      </c>
      <c r="L22" s="56">
        <f t="shared" si="1"/>
        <v>34.49489742783178</v>
      </c>
      <c r="M22" s="8">
        <v>5</v>
      </c>
      <c r="N22" s="8">
        <f t="shared" si="2"/>
        <v>12.5</v>
      </c>
      <c r="O22" s="8"/>
      <c r="P22" s="8"/>
      <c r="Q22" s="8">
        <v>0</v>
      </c>
      <c r="R22" s="8">
        <f t="shared" si="3"/>
        <v>3.5000000000000004</v>
      </c>
      <c r="S22" s="8">
        <v>20</v>
      </c>
      <c r="T22" s="8">
        <f t="shared" si="4"/>
        <v>4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</row>
    <row r="23" spans="1:84" ht="12.7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</row>
    <row r="24" spans="21:84" ht="12.75"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</row>
    <row r="25" spans="21:84" ht="12.75"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</row>
    <row r="26" spans="21:84" ht="12.75"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</row>
    <row r="27" spans="1:84" ht="13.5">
      <c r="A27" s="84" t="s">
        <v>4</v>
      </c>
      <c r="B27" s="21" t="s">
        <v>47</v>
      </c>
      <c r="C27" s="35" t="s">
        <v>48</v>
      </c>
      <c r="D27" s="81" t="s">
        <v>49</v>
      </c>
      <c r="E27" s="82"/>
      <c r="F27" s="83"/>
      <c r="G27" s="38" t="s">
        <v>50</v>
      </c>
      <c r="H27" s="36"/>
      <c r="I27" s="37" t="s">
        <v>51</v>
      </c>
      <c r="J27" s="39" t="s">
        <v>52</v>
      </c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</row>
    <row r="28" spans="1:84" ht="13.5" thickBot="1">
      <c r="A28" s="85"/>
      <c r="B28" s="28" t="s">
        <v>16</v>
      </c>
      <c r="C28" s="41" t="s">
        <v>16</v>
      </c>
      <c r="D28" s="75" t="s">
        <v>16</v>
      </c>
      <c r="E28" s="76"/>
      <c r="F28" s="77"/>
      <c r="G28" s="43" t="s">
        <v>16</v>
      </c>
      <c r="H28" s="28"/>
      <c r="I28" s="42" t="s">
        <v>16</v>
      </c>
      <c r="J28" s="27" t="s">
        <v>16</v>
      </c>
      <c r="K28" s="58"/>
      <c r="L28" s="45" t="s">
        <v>53</v>
      </c>
      <c r="M28" s="2"/>
      <c r="N28" s="2"/>
      <c r="O28" s="2"/>
      <c r="P28" s="2"/>
      <c r="Q28" s="58"/>
      <c r="R28" s="2"/>
      <c r="S28" s="2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</row>
    <row r="29" spans="1:84" ht="13.5" thickTop="1">
      <c r="A29" s="5" t="s">
        <v>13</v>
      </c>
      <c r="B29" s="51">
        <f aca="true" t="shared" si="5" ref="B29:B41">L10*G10/1000</f>
        <v>0</v>
      </c>
      <c r="C29" s="52">
        <f aca="true" t="shared" si="6" ref="C29:C41">(N10+O10+P10+Q10+R10+T10)</f>
        <v>0</v>
      </c>
      <c r="D29" s="86">
        <f>B29</f>
        <v>0</v>
      </c>
      <c r="E29" s="87"/>
      <c r="F29" s="87"/>
      <c r="G29" s="52">
        <f>C29</f>
        <v>0</v>
      </c>
      <c r="H29" s="54"/>
      <c r="I29" s="69">
        <f aca="true" t="shared" si="7" ref="I29:I41">D29+G29</f>
        <v>0</v>
      </c>
      <c r="J29" s="70">
        <f aca="true" t="shared" si="8" ref="J29:J41">1.2*G29+1.6*D29</f>
        <v>0</v>
      </c>
      <c r="K29" s="58"/>
      <c r="L29" s="45" t="s">
        <v>21</v>
      </c>
      <c r="M29" s="3"/>
      <c r="N29" s="3"/>
      <c r="O29" s="3"/>
      <c r="P29" s="45">
        <v>4</v>
      </c>
      <c r="Q29" s="58"/>
      <c r="R29" s="3"/>
      <c r="S29" s="3"/>
      <c r="T29" s="4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</row>
    <row r="30" spans="1:84" ht="12.75">
      <c r="A30" s="6" t="s">
        <v>35</v>
      </c>
      <c r="B30" s="9">
        <f t="shared" si="5"/>
        <v>0</v>
      </c>
      <c r="C30" s="11">
        <f t="shared" si="6"/>
        <v>0</v>
      </c>
      <c r="D30" s="72">
        <f aca="true" t="shared" si="9" ref="D30:D41">D29+B30</f>
        <v>0</v>
      </c>
      <c r="E30" s="73"/>
      <c r="F30" s="74"/>
      <c r="G30" s="11">
        <f aca="true" t="shared" si="10" ref="G30:G41">G29+C30</f>
        <v>0</v>
      </c>
      <c r="H30" s="13"/>
      <c r="I30" s="68">
        <f t="shared" si="7"/>
        <v>0</v>
      </c>
      <c r="J30" s="71">
        <f t="shared" si="8"/>
        <v>0</v>
      </c>
      <c r="K30" s="58"/>
      <c r="L30" s="45" t="s">
        <v>22</v>
      </c>
      <c r="M30" s="3"/>
      <c r="N30" s="3"/>
      <c r="O30" s="3"/>
      <c r="P30" s="45">
        <v>4</v>
      </c>
      <c r="Q30" s="58"/>
      <c r="R30" s="45"/>
      <c r="S30" s="3"/>
      <c r="T30" s="4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</row>
    <row r="31" spans="1:84" ht="12.75">
      <c r="A31" s="6">
        <v>9</v>
      </c>
      <c r="B31" s="9">
        <f t="shared" si="5"/>
        <v>43.88917111710185</v>
      </c>
      <c r="C31" s="11">
        <f t="shared" si="6"/>
        <v>97.5185</v>
      </c>
      <c r="D31" s="72">
        <f t="shared" si="9"/>
        <v>43.88917111710185</v>
      </c>
      <c r="E31" s="73"/>
      <c r="F31" s="74"/>
      <c r="G31" s="11">
        <f t="shared" si="10"/>
        <v>97.5185</v>
      </c>
      <c r="H31" s="13"/>
      <c r="I31" s="68">
        <f t="shared" si="7"/>
        <v>141.40767111710187</v>
      </c>
      <c r="J31" s="71">
        <f t="shared" si="8"/>
        <v>187.24487378736296</v>
      </c>
      <c r="K31" s="58"/>
      <c r="L31" s="45" t="s">
        <v>23</v>
      </c>
      <c r="M31" s="3"/>
      <c r="N31" s="3"/>
      <c r="O31" s="3"/>
      <c r="P31" s="45">
        <v>3</v>
      </c>
      <c r="Q31" s="58"/>
      <c r="R31" s="45"/>
      <c r="S31" s="3"/>
      <c r="T31" s="4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</row>
    <row r="32" spans="1:84" ht="12.75">
      <c r="A32" s="6">
        <f aca="true" t="shared" si="11" ref="A32:A40">A13</f>
        <v>7</v>
      </c>
      <c r="B32" s="9">
        <f t="shared" si="5"/>
        <v>35.11133689368149</v>
      </c>
      <c r="C32" s="11">
        <f t="shared" si="6"/>
        <v>97.28750000000001</v>
      </c>
      <c r="D32" s="72">
        <f t="shared" si="9"/>
        <v>79.00050801078334</v>
      </c>
      <c r="E32" s="73"/>
      <c r="F32" s="74"/>
      <c r="G32" s="11">
        <f t="shared" si="10"/>
        <v>194.806</v>
      </c>
      <c r="H32" s="13"/>
      <c r="I32" s="68">
        <f t="shared" si="7"/>
        <v>273.8065080107833</v>
      </c>
      <c r="J32" s="71">
        <f t="shared" si="8"/>
        <v>360.1680128172533</v>
      </c>
      <c r="K32" s="58"/>
      <c r="L32" s="45" t="s">
        <v>20</v>
      </c>
      <c r="M32" s="3"/>
      <c r="N32" s="3"/>
      <c r="O32" s="3"/>
      <c r="P32" s="45">
        <v>2</v>
      </c>
      <c r="Q32" s="58"/>
      <c r="R32" s="45"/>
      <c r="S32" s="3"/>
      <c r="T32" s="4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</row>
    <row r="33" spans="1:84" ht="12.75">
      <c r="A33" s="6">
        <f t="shared" si="11"/>
        <v>6</v>
      </c>
      <c r="B33" s="9">
        <f t="shared" si="5"/>
        <v>35.11133689368149</v>
      </c>
      <c r="C33" s="11">
        <f t="shared" si="6"/>
        <v>97.28750000000001</v>
      </c>
      <c r="D33" s="72">
        <f t="shared" si="9"/>
        <v>114.11184490446482</v>
      </c>
      <c r="E33" s="73"/>
      <c r="F33" s="74"/>
      <c r="G33" s="11">
        <f t="shared" si="10"/>
        <v>292.0935</v>
      </c>
      <c r="H33" s="13"/>
      <c r="I33" s="68">
        <f t="shared" si="7"/>
        <v>406.2053449044648</v>
      </c>
      <c r="J33" s="71">
        <f t="shared" si="8"/>
        <v>533.0911518471437</v>
      </c>
      <c r="K33" s="58"/>
      <c r="L33" s="45"/>
      <c r="M33" s="3"/>
      <c r="N33" s="3"/>
      <c r="O33" s="3"/>
      <c r="P33" s="3"/>
      <c r="Q33" s="58"/>
      <c r="R33" s="45"/>
      <c r="S33" s="3"/>
      <c r="T33" s="4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</row>
    <row r="34" spans="1:84" ht="12.75">
      <c r="A34" s="6">
        <f t="shared" si="11"/>
        <v>5</v>
      </c>
      <c r="B34" s="9">
        <f t="shared" si="5"/>
        <v>35.11133689368149</v>
      </c>
      <c r="C34" s="11">
        <f t="shared" si="6"/>
        <v>97.28750000000001</v>
      </c>
      <c r="D34" s="72">
        <f t="shared" si="9"/>
        <v>149.2231817981463</v>
      </c>
      <c r="E34" s="73"/>
      <c r="F34" s="74"/>
      <c r="G34" s="11">
        <f t="shared" si="10"/>
        <v>389.38100000000003</v>
      </c>
      <c r="H34" s="13"/>
      <c r="I34" s="68">
        <f t="shared" si="7"/>
        <v>538.6041817981463</v>
      </c>
      <c r="J34" s="71">
        <f t="shared" si="8"/>
        <v>706.0142908770341</v>
      </c>
      <c r="K34" s="58"/>
      <c r="L34" s="45" t="s">
        <v>30</v>
      </c>
      <c r="M34" s="3"/>
      <c r="N34" s="3"/>
      <c r="O34" s="3"/>
      <c r="P34" s="3"/>
      <c r="Q34" s="58"/>
      <c r="R34" s="45"/>
      <c r="S34" s="3"/>
      <c r="T34" s="4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</row>
    <row r="35" spans="1:84" ht="12.75">
      <c r="A35" s="6">
        <f t="shared" si="11"/>
        <v>4</v>
      </c>
      <c r="B35" s="9">
        <f t="shared" si="5"/>
        <v>35.11133689368149</v>
      </c>
      <c r="C35" s="11">
        <f t="shared" si="6"/>
        <v>97.28750000000001</v>
      </c>
      <c r="D35" s="72">
        <f t="shared" si="9"/>
        <v>184.33451869182778</v>
      </c>
      <c r="E35" s="73"/>
      <c r="F35" s="74"/>
      <c r="G35" s="11">
        <f t="shared" si="10"/>
        <v>486.66850000000005</v>
      </c>
      <c r="H35" s="13"/>
      <c r="I35" s="68">
        <f t="shared" si="7"/>
        <v>671.0030186918278</v>
      </c>
      <c r="J35" s="71">
        <f t="shared" si="8"/>
        <v>878.9374299069245</v>
      </c>
      <c r="K35" s="58"/>
      <c r="L35" s="45" t="s">
        <v>54</v>
      </c>
      <c r="M35" s="3"/>
      <c r="N35" s="3"/>
      <c r="O35" s="3"/>
      <c r="P35" s="3"/>
      <c r="Q35" s="58"/>
      <c r="R35" s="3"/>
      <c r="S35" s="3"/>
      <c r="T35" s="4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</row>
    <row r="36" spans="1:84" ht="12.75">
      <c r="A36" s="6">
        <f t="shared" si="11"/>
        <v>3</v>
      </c>
      <c r="B36" s="9">
        <f t="shared" si="5"/>
        <v>35.11133689368149</v>
      </c>
      <c r="C36" s="11">
        <f t="shared" si="6"/>
        <v>107.10000000000001</v>
      </c>
      <c r="D36" s="72">
        <f t="shared" si="9"/>
        <v>219.44585558550926</v>
      </c>
      <c r="E36" s="73"/>
      <c r="F36" s="74"/>
      <c r="G36" s="11">
        <f t="shared" si="10"/>
        <v>593.7685</v>
      </c>
      <c r="H36" s="13"/>
      <c r="I36" s="68">
        <f t="shared" si="7"/>
        <v>813.2143555855093</v>
      </c>
      <c r="J36" s="71">
        <f t="shared" si="8"/>
        <v>1063.6355689368147</v>
      </c>
      <c r="K36" s="58"/>
      <c r="L36" s="45" t="s">
        <v>31</v>
      </c>
      <c r="M36" s="3"/>
      <c r="N36" s="3"/>
      <c r="O36" s="3"/>
      <c r="P36" s="3"/>
      <c r="Q36" s="58"/>
      <c r="R36" s="3"/>
      <c r="S36" s="3"/>
      <c r="T36" s="4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</row>
    <row r="37" spans="1:84" ht="12.75">
      <c r="A37" s="6">
        <f t="shared" si="11"/>
        <v>2</v>
      </c>
      <c r="B37" s="9">
        <f t="shared" si="5"/>
        <v>35.11133689368149</v>
      </c>
      <c r="C37" s="11">
        <f t="shared" si="6"/>
        <v>107.10000000000001</v>
      </c>
      <c r="D37" s="72">
        <f t="shared" si="9"/>
        <v>254.55719247919075</v>
      </c>
      <c r="E37" s="73"/>
      <c r="F37" s="74"/>
      <c r="G37" s="11">
        <f t="shared" si="10"/>
        <v>700.8685</v>
      </c>
      <c r="H37" s="13"/>
      <c r="I37" s="68">
        <f t="shared" si="7"/>
        <v>955.4256924791907</v>
      </c>
      <c r="J37" s="71">
        <f t="shared" si="8"/>
        <v>1248.3337079667053</v>
      </c>
      <c r="K37" s="58"/>
      <c r="L37" s="45" t="s">
        <v>32</v>
      </c>
      <c r="M37" s="3"/>
      <c r="N37" s="3"/>
      <c r="O37" s="3"/>
      <c r="P37" s="3"/>
      <c r="Q37" s="58"/>
      <c r="R37" s="3"/>
      <c r="S37" s="3"/>
      <c r="T37" s="4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</row>
    <row r="38" spans="1:84" ht="12.75">
      <c r="A38" s="6">
        <f t="shared" si="11"/>
        <v>1</v>
      </c>
      <c r="B38" s="9">
        <f t="shared" si="5"/>
        <v>17.24744871391589</v>
      </c>
      <c r="C38" s="11">
        <f t="shared" si="6"/>
        <v>39</v>
      </c>
      <c r="D38" s="72">
        <f t="shared" si="9"/>
        <v>271.80464119310665</v>
      </c>
      <c r="E38" s="73"/>
      <c r="F38" s="74"/>
      <c r="G38" s="11">
        <f t="shared" si="10"/>
        <v>739.8685</v>
      </c>
      <c r="H38" s="13"/>
      <c r="I38" s="68">
        <f t="shared" si="7"/>
        <v>1011.6731411931066</v>
      </c>
      <c r="J38" s="71">
        <f t="shared" si="8"/>
        <v>1322.7296259089708</v>
      </c>
      <c r="K38" s="58"/>
      <c r="L38" s="45" t="s">
        <v>33</v>
      </c>
      <c r="M38" s="3"/>
      <c r="N38" s="3"/>
      <c r="O38" s="3"/>
      <c r="P38" s="3"/>
      <c r="Q38" s="58"/>
      <c r="R38" s="3"/>
      <c r="S38" s="3"/>
      <c r="T38" s="4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</row>
    <row r="39" spans="1:84" ht="12.75">
      <c r="A39" s="6" t="str">
        <f t="shared" si="11"/>
        <v>P-2</v>
      </c>
      <c r="B39" s="9">
        <f t="shared" si="5"/>
        <v>0</v>
      </c>
      <c r="C39" s="11">
        <f t="shared" si="6"/>
        <v>0</v>
      </c>
      <c r="D39" s="72">
        <f t="shared" si="9"/>
        <v>271.80464119310665</v>
      </c>
      <c r="E39" s="73"/>
      <c r="F39" s="74"/>
      <c r="G39" s="11">
        <f t="shared" si="10"/>
        <v>739.8685</v>
      </c>
      <c r="H39" s="13"/>
      <c r="I39" s="68">
        <f t="shared" si="7"/>
        <v>1011.6731411931066</v>
      </c>
      <c r="J39" s="71">
        <f t="shared" si="8"/>
        <v>1322.7296259089708</v>
      </c>
      <c r="K39" s="58"/>
      <c r="L39" s="45" t="s">
        <v>34</v>
      </c>
      <c r="M39" s="58"/>
      <c r="N39" s="58"/>
      <c r="O39" s="58"/>
      <c r="P39" s="58"/>
      <c r="Q39" s="58"/>
      <c r="R39" s="3"/>
      <c r="S39" s="3"/>
      <c r="T39" s="4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</row>
    <row r="40" spans="1:84" ht="12.75">
      <c r="A40" s="6" t="str">
        <f t="shared" si="11"/>
        <v>P-3</v>
      </c>
      <c r="B40" s="9">
        <f t="shared" si="5"/>
        <v>6.898979485566356</v>
      </c>
      <c r="C40" s="11">
        <f t="shared" si="6"/>
        <v>20.175</v>
      </c>
      <c r="D40" s="72">
        <f t="shared" si="9"/>
        <v>278.703620678673</v>
      </c>
      <c r="E40" s="73"/>
      <c r="F40" s="74"/>
      <c r="G40" s="11">
        <f t="shared" si="10"/>
        <v>760.0435</v>
      </c>
      <c r="H40" s="14"/>
      <c r="I40" s="68">
        <f t="shared" si="7"/>
        <v>1038.7471206786731</v>
      </c>
      <c r="J40" s="71">
        <f t="shared" si="8"/>
        <v>1357.9779930858767</v>
      </c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</row>
    <row r="41" spans="1:84" ht="12.75">
      <c r="A41" s="57" t="s">
        <v>58</v>
      </c>
      <c r="B41" s="9">
        <f t="shared" si="5"/>
        <v>6.898979485566356</v>
      </c>
      <c r="C41" s="11">
        <f t="shared" si="6"/>
        <v>20</v>
      </c>
      <c r="D41" s="72">
        <f t="shared" si="9"/>
        <v>285.6026001642394</v>
      </c>
      <c r="E41" s="73"/>
      <c r="F41" s="74"/>
      <c r="G41" s="11">
        <f t="shared" si="10"/>
        <v>780.0435</v>
      </c>
      <c r="H41" s="58"/>
      <c r="I41" s="68">
        <f t="shared" si="7"/>
        <v>1065.6461001642394</v>
      </c>
      <c r="J41" s="71">
        <f t="shared" si="8"/>
        <v>1393.016360262783</v>
      </c>
      <c r="K41" s="2"/>
      <c r="L41" s="2"/>
      <c r="M41" s="2"/>
      <c r="N41" s="46"/>
      <c r="O41" s="58"/>
      <c r="P41" s="58"/>
      <c r="Q41" s="58"/>
      <c r="R41" s="58"/>
      <c r="S41" s="58"/>
      <c r="T41" s="58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</row>
    <row r="42" spans="1:84" ht="12.7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</row>
    <row r="43" spans="14:84" ht="12.75">
      <c r="N43" s="58"/>
      <c r="O43" s="58"/>
      <c r="P43" s="58"/>
      <c r="Q43" s="58"/>
      <c r="R43" s="58"/>
      <c r="S43" s="58"/>
      <c r="T43" s="58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</row>
    <row r="44" spans="14:84" ht="12.75">
      <c r="N44" s="58"/>
      <c r="O44" s="58"/>
      <c r="P44" s="58"/>
      <c r="Q44" s="58"/>
      <c r="R44" s="58"/>
      <c r="S44" s="58"/>
      <c r="T44" s="58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</row>
    <row r="45" spans="1:84" ht="12.75">
      <c r="A45" s="47" t="s">
        <v>25</v>
      </c>
      <c r="B45" s="47"/>
      <c r="C45" s="2"/>
      <c r="D45" s="2"/>
      <c r="E45" s="2"/>
      <c r="F45" s="2"/>
      <c r="G45" s="2"/>
      <c r="H45" s="2"/>
      <c r="I45" s="2"/>
      <c r="J45" s="2"/>
      <c r="K45" s="2"/>
      <c r="L45" s="2"/>
      <c r="M45" s="58"/>
      <c r="N45" s="58"/>
      <c r="O45" s="58"/>
      <c r="P45" s="58"/>
      <c r="Q45" s="58"/>
      <c r="R45" s="58"/>
      <c r="S45" s="58"/>
      <c r="T45" s="58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</row>
    <row r="46" spans="1:21" ht="12.75">
      <c r="A46" s="46" t="s">
        <v>26</v>
      </c>
      <c r="B46" s="46"/>
      <c r="C46" s="2"/>
      <c r="D46" s="2"/>
      <c r="E46" s="2"/>
      <c r="F46" s="2"/>
      <c r="G46" s="2">
        <v>4000</v>
      </c>
      <c r="H46" s="2"/>
      <c r="I46" s="16"/>
      <c r="J46" s="16" t="s">
        <v>27</v>
      </c>
      <c r="K46" s="2"/>
      <c r="M46" s="13">
        <f>SQRT(G47)</f>
        <v>16.32211766411025</v>
      </c>
      <c r="N46" s="58"/>
      <c r="O46" s="58"/>
      <c r="P46" s="58"/>
      <c r="Q46" s="58"/>
      <c r="R46" s="58"/>
      <c r="S46" s="58"/>
      <c r="T46" s="58"/>
      <c r="U46" s="58"/>
    </row>
    <row r="47" spans="1:21" ht="15">
      <c r="A47" s="46" t="s">
        <v>55</v>
      </c>
      <c r="B47" s="46"/>
      <c r="C47" s="2"/>
      <c r="D47" s="2"/>
      <c r="E47" s="2"/>
      <c r="F47" s="2"/>
      <c r="G47" s="48">
        <f>I41*1000/G46</f>
        <v>266.41152504105986</v>
      </c>
      <c r="H47" s="49"/>
      <c r="I47" s="16"/>
      <c r="J47" s="2"/>
      <c r="K47" s="2"/>
      <c r="L47" s="50"/>
      <c r="M47" s="58"/>
      <c r="N47" s="58"/>
      <c r="O47" s="58"/>
      <c r="P47" s="58"/>
      <c r="Q47" s="58"/>
      <c r="R47" s="58"/>
      <c r="S47" s="58"/>
      <c r="T47" s="58"/>
      <c r="U47" s="58"/>
    </row>
    <row r="48" spans="3:21" ht="12.75"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</row>
    <row r="49" spans="3:21" ht="12.75"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</row>
    <row r="50" spans="3:21" ht="12.75"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</row>
    <row r="51" spans="3:21" ht="12.75"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</row>
    <row r="52" spans="3:21" ht="12.75"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</row>
    <row r="53" spans="3:21" ht="12.75"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</row>
    <row r="54" spans="3:21" ht="12.75"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</row>
    <row r="55" spans="3:21" ht="12.75"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</row>
    <row r="56" spans="3:21" ht="12.75"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3:21" ht="12.75"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3:21" ht="12.75"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</row>
    <row r="59" spans="3:21" ht="12.75"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</row>
    <row r="60" spans="3:21" ht="12.75"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</row>
    <row r="61" spans="3:21" ht="12.75"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</row>
    <row r="62" spans="3:21" ht="12.75"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</row>
    <row r="63" spans="3:21" ht="12.75"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</row>
    <row r="64" spans="3:21" ht="12.75"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</row>
    <row r="65" spans="3:21" ht="12.75"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</row>
    <row r="66" spans="3:21" ht="12.75"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</row>
    <row r="67" spans="3:21" ht="12.75"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</row>
    <row r="68" spans="3:21" ht="12.75"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</row>
    <row r="69" spans="3:21" ht="12.75"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</row>
    <row r="70" spans="3:21" ht="12.75"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</row>
    <row r="71" spans="3:21" ht="12.75"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</row>
    <row r="72" spans="3:21" ht="12.75"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</row>
    <row r="73" spans="3:21" ht="12.75"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</row>
    <row r="74" spans="3:21" ht="12.75"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</row>
    <row r="75" spans="3:21" ht="12.75"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</row>
    <row r="76" spans="3:21" ht="12.75"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</row>
    <row r="77" spans="3:21" ht="12.75"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</row>
    <row r="78" spans="3:21" ht="12.75"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</row>
    <row r="79" spans="3:21" ht="12.75"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</row>
    <row r="80" spans="3:21" ht="12.75"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</row>
    <row r="81" spans="3:21" ht="12.75"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</row>
    <row r="82" spans="3:21" ht="12.75"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</row>
    <row r="83" spans="3:21" ht="12.75"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</row>
    <row r="84" spans="3:21" ht="12.75"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</row>
    <row r="85" spans="3:21" ht="12.75"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</row>
    <row r="86" spans="3:21" ht="12.75"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</row>
    <row r="87" spans="3:21" ht="12.75"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</row>
    <row r="88" spans="3:21" ht="12.75"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</row>
    <row r="89" spans="3:21" ht="12.75"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</row>
    <row r="90" spans="3:21" ht="12.75"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</row>
    <row r="91" spans="3:21" ht="12.75"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</row>
    <row r="92" spans="3:21" ht="12.75"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</row>
    <row r="93" spans="3:21" ht="12.75"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</row>
    <row r="94" spans="3:21" ht="12.75"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</row>
    <row r="95" spans="3:21" ht="12.75"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</row>
    <row r="96" spans="3:21" ht="12.75"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</row>
    <row r="97" spans="3:21" ht="12.75"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</row>
    <row r="98" spans="3:21" ht="12.75"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</row>
    <row r="99" spans="3:21" ht="12.75"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</row>
    <row r="100" spans="3:21" ht="12.75"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</row>
    <row r="101" spans="3:21" ht="12.75"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</row>
    <row r="102" spans="3:21" ht="12.75"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</row>
    <row r="103" spans="3:21" ht="12.75"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</row>
    <row r="104" spans="3:21" ht="12.75"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</row>
    <row r="105" spans="3:21" ht="12.75"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</row>
    <row r="106" spans="3:21" ht="12.75"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</row>
    <row r="107" spans="3:21" ht="12.75"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</row>
    <row r="108" spans="3:21" ht="12.75"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</row>
    <row r="109" spans="3:21" ht="12.75"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</row>
    <row r="110" spans="3:21" ht="12.75"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</row>
    <row r="111" spans="3:21" ht="12.75"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</row>
    <row r="112" spans="3:21" ht="12.75"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</row>
    <row r="113" spans="3:21" ht="12.75"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</row>
    <row r="114" spans="3:21" ht="12.75"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</row>
  </sheetData>
  <mergeCells count="19">
    <mergeCell ref="D41:F41"/>
    <mergeCell ref="D28:F28"/>
    <mergeCell ref="D33:F33"/>
    <mergeCell ref="D34:F34"/>
    <mergeCell ref="D35:F35"/>
    <mergeCell ref="D36:F36"/>
    <mergeCell ref="D37:F37"/>
    <mergeCell ref="D38:F38"/>
    <mergeCell ref="D39:F39"/>
    <mergeCell ref="D40:F40"/>
    <mergeCell ref="A8:A9"/>
    <mergeCell ref="D8:F8"/>
    <mergeCell ref="D9:F9"/>
    <mergeCell ref="D27:F27"/>
    <mergeCell ref="A27:A28"/>
    <mergeCell ref="D29:F29"/>
    <mergeCell ref="D30:F30"/>
    <mergeCell ref="D31:F31"/>
    <mergeCell ref="D32:F32"/>
  </mergeCells>
  <printOptions/>
  <pageMargins left="0.5" right="0.5" top="0.5" bottom="0.5" header="0.5" footer="0.5"/>
  <pageSetup fitToHeight="1" fitToWidth="1" horizontalDpi="600" verticalDpi="600" orientation="landscape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CF114"/>
  <sheetViews>
    <sheetView workbookViewId="0" topLeftCell="A1">
      <selection activeCell="I23" sqref="I23"/>
    </sheetView>
  </sheetViews>
  <sheetFormatPr defaultColWidth="9.140625" defaultRowHeight="12.75"/>
  <cols>
    <col min="1" max="2" width="6.8515625" style="0" customWidth="1"/>
    <col min="3" max="3" width="7.57421875" style="0" customWidth="1"/>
    <col min="4" max="4" width="3.7109375" style="0" customWidth="1"/>
    <col min="5" max="5" width="2.421875" style="0" customWidth="1"/>
    <col min="6" max="6" width="3.7109375" style="0" customWidth="1"/>
    <col min="7" max="7" width="15.421875" style="0" customWidth="1"/>
    <col min="8" max="8" width="6.00390625" style="0" hidden="1" customWidth="1"/>
    <col min="9" max="9" width="7.57421875" style="0" bestFit="1" customWidth="1"/>
    <col min="10" max="10" width="8.8515625" style="0" bestFit="1" customWidth="1"/>
    <col min="11" max="11" width="8.7109375" style="0" bestFit="1" customWidth="1"/>
    <col min="12" max="12" width="9.28125" style="0" bestFit="1" customWidth="1"/>
    <col min="13" max="13" width="7.140625" style="0" customWidth="1"/>
    <col min="14" max="14" width="6.00390625" style="0" bestFit="1" customWidth="1"/>
    <col min="15" max="15" width="6.28125" style="0" bestFit="1" customWidth="1"/>
    <col min="16" max="16" width="7.140625" style="0" bestFit="1" customWidth="1"/>
    <col min="17" max="17" width="7.57421875" style="0" bestFit="1" customWidth="1"/>
    <col min="18" max="18" width="6.00390625" style="0" bestFit="1" customWidth="1"/>
    <col min="19" max="19" width="5.28125" style="0" bestFit="1" customWidth="1"/>
    <col min="20" max="20" width="6.00390625" style="0" bestFit="1" customWidth="1"/>
  </cols>
  <sheetData>
    <row r="1" spans="1:84" ht="12.75">
      <c r="A1" s="15" t="s">
        <v>0</v>
      </c>
      <c r="B1" s="15"/>
      <c r="C1" s="1" t="s">
        <v>59</v>
      </c>
      <c r="D1" s="1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</row>
    <row r="2" spans="1:84" ht="12.75">
      <c r="A2" s="15" t="s">
        <v>24</v>
      </c>
      <c r="B2" s="15"/>
      <c r="C2" s="1"/>
      <c r="D2" s="16"/>
      <c r="E2" s="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</row>
    <row r="3" spans="1:84" ht="12.75">
      <c r="A3" s="15" t="s">
        <v>1</v>
      </c>
      <c r="B3" s="15"/>
      <c r="C3" s="1"/>
      <c r="D3" s="1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</row>
    <row r="4" spans="1:84" ht="12.75">
      <c r="A4" s="15" t="s">
        <v>2</v>
      </c>
      <c r="B4" s="15"/>
      <c r="C4" s="1"/>
      <c r="D4" s="16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</row>
    <row r="5" spans="1:84" ht="12.75">
      <c r="A5" s="15"/>
      <c r="B5" s="1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</row>
    <row r="6" spans="1:84" ht="12.75">
      <c r="A6" s="15" t="s">
        <v>3</v>
      </c>
      <c r="B6" s="15"/>
      <c r="C6" s="1"/>
      <c r="D6" s="1" t="s">
        <v>94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</row>
    <row r="7" spans="1:84" ht="12.75">
      <c r="A7" s="7"/>
      <c r="B7" s="7"/>
      <c r="C7" s="7"/>
      <c r="D7" s="18"/>
      <c r="E7" s="18"/>
      <c r="F7" s="18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</row>
    <row r="8" spans="1:84" ht="13.5">
      <c r="A8" s="78" t="s">
        <v>4</v>
      </c>
      <c r="B8" s="19" t="s">
        <v>28</v>
      </c>
      <c r="C8" s="20" t="s">
        <v>5</v>
      </c>
      <c r="D8" s="80" t="s">
        <v>10</v>
      </c>
      <c r="E8" s="80"/>
      <c r="F8" s="80"/>
      <c r="G8" s="20" t="s">
        <v>37</v>
      </c>
      <c r="H8" s="21"/>
      <c r="I8" s="21" t="s">
        <v>38</v>
      </c>
      <c r="J8" s="22" t="s">
        <v>11</v>
      </c>
      <c r="K8" s="23" t="s">
        <v>7</v>
      </c>
      <c r="L8" s="24" t="s">
        <v>9</v>
      </c>
      <c r="M8" s="21" t="s">
        <v>14</v>
      </c>
      <c r="N8" s="25" t="s">
        <v>39</v>
      </c>
      <c r="O8" s="25" t="s">
        <v>40</v>
      </c>
      <c r="P8" s="20" t="s">
        <v>41</v>
      </c>
      <c r="Q8" s="20" t="s">
        <v>42</v>
      </c>
      <c r="R8" s="21" t="s">
        <v>43</v>
      </c>
      <c r="S8" s="20" t="s">
        <v>18</v>
      </c>
      <c r="T8" s="20" t="s">
        <v>44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</row>
    <row r="9" spans="1:84" ht="15" thickBot="1">
      <c r="A9" s="79"/>
      <c r="B9" s="26" t="s">
        <v>29</v>
      </c>
      <c r="C9" s="27" t="s">
        <v>17</v>
      </c>
      <c r="D9" s="76" t="s">
        <v>8</v>
      </c>
      <c r="E9" s="76"/>
      <c r="F9" s="76"/>
      <c r="G9" s="27" t="s">
        <v>45</v>
      </c>
      <c r="H9" s="28"/>
      <c r="I9" s="29" t="s">
        <v>19</v>
      </c>
      <c r="J9" s="30" t="s">
        <v>46</v>
      </c>
      <c r="K9" s="31" t="s">
        <v>12</v>
      </c>
      <c r="L9" s="32" t="s">
        <v>46</v>
      </c>
      <c r="M9" s="28" t="s">
        <v>15</v>
      </c>
      <c r="N9" s="33" t="s">
        <v>16</v>
      </c>
      <c r="O9" s="33" t="s">
        <v>16</v>
      </c>
      <c r="P9" s="27" t="s">
        <v>16</v>
      </c>
      <c r="Q9" s="27" t="s">
        <v>16</v>
      </c>
      <c r="R9" s="28" t="s">
        <v>16</v>
      </c>
      <c r="S9" s="27" t="s">
        <v>6</v>
      </c>
      <c r="T9" s="27" t="s">
        <v>16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</row>
    <row r="10" spans="1:84" ht="13.5" thickTop="1">
      <c r="A10" s="59" t="s">
        <v>13</v>
      </c>
      <c r="B10" s="59" t="s">
        <v>13</v>
      </c>
      <c r="C10" s="59">
        <v>0</v>
      </c>
      <c r="D10" s="59">
        <v>0</v>
      </c>
      <c r="E10" s="59"/>
      <c r="F10" s="59">
        <v>0</v>
      </c>
      <c r="G10" s="59">
        <v>0</v>
      </c>
      <c r="H10" s="59"/>
      <c r="I10" s="59">
        <v>0</v>
      </c>
      <c r="J10" s="59">
        <v>0</v>
      </c>
      <c r="K10" s="60">
        <f aca="true" t="shared" si="0" ref="K10:K22">IF(G10*I10&gt;=400,IF(B10="Roof",0,IF(0.25+15/SQRT(G10*I10)&lt;0.4,0.4,0.25+15/SQRT(G10*I10))),0)</f>
        <v>0</v>
      </c>
      <c r="L10" s="61">
        <f aca="true" t="shared" si="1" ref="L10:L22">IF(K10&gt;0,J10*K10,J10)</f>
        <v>0</v>
      </c>
      <c r="M10" s="59">
        <v>0</v>
      </c>
      <c r="N10" s="59">
        <f aca="true" t="shared" si="2" ref="N10:N22">0.15*M10/12*G10</f>
        <v>0</v>
      </c>
      <c r="O10" s="59"/>
      <c r="P10" s="59"/>
      <c r="Q10" s="59">
        <v>0</v>
      </c>
      <c r="R10" s="59">
        <f aca="true" t="shared" si="3" ref="R10:R22">0.15*D10*F10/144*C10</f>
        <v>0</v>
      </c>
      <c r="S10" s="59">
        <v>0</v>
      </c>
      <c r="T10" s="59">
        <f aca="true" t="shared" si="4" ref="T10:T22">S10*G10/1000</f>
        <v>0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</row>
    <row r="11" spans="1:84" ht="12.75">
      <c r="A11" s="62" t="s">
        <v>35</v>
      </c>
      <c r="B11" s="62" t="s">
        <v>36</v>
      </c>
      <c r="C11" s="62">
        <v>0</v>
      </c>
      <c r="D11" s="62">
        <v>0</v>
      </c>
      <c r="E11" s="62"/>
      <c r="F11" s="62">
        <v>0</v>
      </c>
      <c r="G11" s="62">
        <v>0</v>
      </c>
      <c r="H11" s="62"/>
      <c r="I11" s="62">
        <v>0</v>
      </c>
      <c r="J11" s="62">
        <v>0</v>
      </c>
      <c r="K11" s="63">
        <f t="shared" si="0"/>
        <v>0</v>
      </c>
      <c r="L11" s="64">
        <f t="shared" si="1"/>
        <v>0</v>
      </c>
      <c r="M11" s="62">
        <v>0</v>
      </c>
      <c r="N11" s="62">
        <f t="shared" si="2"/>
        <v>0</v>
      </c>
      <c r="O11" s="62"/>
      <c r="P11" s="62"/>
      <c r="Q11" s="62">
        <v>0</v>
      </c>
      <c r="R11" s="62">
        <f t="shared" si="3"/>
        <v>0</v>
      </c>
      <c r="S11" s="62">
        <v>0</v>
      </c>
      <c r="T11" s="62">
        <f t="shared" si="4"/>
        <v>0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</row>
    <row r="12" spans="1:84" ht="12.75">
      <c r="A12" s="6">
        <v>8</v>
      </c>
      <c r="B12" s="6" t="s">
        <v>36</v>
      </c>
      <c r="C12" s="6">
        <v>14.66</v>
      </c>
      <c r="D12" s="6">
        <v>14</v>
      </c>
      <c r="E12" s="6"/>
      <c r="F12" s="6">
        <v>24</v>
      </c>
      <c r="G12" s="8">
        <v>730</v>
      </c>
      <c r="H12" s="6"/>
      <c r="I12" s="6">
        <v>3</v>
      </c>
      <c r="J12" s="6">
        <v>100</v>
      </c>
      <c r="K12" s="9">
        <f t="shared" si="0"/>
        <v>0.5705303823780161</v>
      </c>
      <c r="L12" s="10">
        <f t="shared" si="1"/>
        <v>57.053038237801616</v>
      </c>
      <c r="M12" s="6">
        <v>7</v>
      </c>
      <c r="N12" s="6">
        <f t="shared" si="2"/>
        <v>63.87500000000001</v>
      </c>
      <c r="O12" s="6"/>
      <c r="P12" s="6"/>
      <c r="Q12" s="6">
        <v>8</v>
      </c>
      <c r="R12" s="6">
        <f t="shared" si="3"/>
        <v>5.131</v>
      </c>
      <c r="S12" s="6">
        <v>20</v>
      </c>
      <c r="T12" s="6">
        <f t="shared" si="4"/>
        <v>14.6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</row>
    <row r="13" spans="1:84" ht="12.75">
      <c r="A13" s="6">
        <v>7</v>
      </c>
      <c r="B13" s="6" t="s">
        <v>36</v>
      </c>
      <c r="C13" s="6">
        <v>14</v>
      </c>
      <c r="D13" s="6">
        <v>14</v>
      </c>
      <c r="E13" s="6"/>
      <c r="F13" s="6">
        <v>24</v>
      </c>
      <c r="G13" s="8">
        <v>730</v>
      </c>
      <c r="H13" s="6"/>
      <c r="I13" s="6">
        <v>3</v>
      </c>
      <c r="J13" s="6">
        <v>80</v>
      </c>
      <c r="K13" s="9">
        <f t="shared" si="0"/>
        <v>0.5705303823780161</v>
      </c>
      <c r="L13" s="10">
        <f t="shared" si="1"/>
        <v>45.64243059024129</v>
      </c>
      <c r="M13" s="6">
        <v>7</v>
      </c>
      <c r="N13" s="6">
        <f t="shared" si="2"/>
        <v>63.87500000000001</v>
      </c>
      <c r="O13" s="6"/>
      <c r="P13" s="6"/>
      <c r="Q13" s="6">
        <v>8</v>
      </c>
      <c r="R13" s="6">
        <f t="shared" si="3"/>
        <v>4.9</v>
      </c>
      <c r="S13" s="6">
        <v>20</v>
      </c>
      <c r="T13" s="6">
        <f t="shared" si="4"/>
        <v>14.6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</row>
    <row r="14" spans="1:84" ht="12.75">
      <c r="A14" s="6">
        <v>6</v>
      </c>
      <c r="B14" s="6" t="s">
        <v>36</v>
      </c>
      <c r="C14" s="6">
        <v>14</v>
      </c>
      <c r="D14" s="6">
        <v>14</v>
      </c>
      <c r="E14" s="6"/>
      <c r="F14" s="6">
        <v>24</v>
      </c>
      <c r="G14" s="8">
        <v>730</v>
      </c>
      <c r="H14" s="6"/>
      <c r="I14" s="6">
        <v>3</v>
      </c>
      <c r="J14" s="6">
        <v>80</v>
      </c>
      <c r="K14" s="9">
        <f t="shared" si="0"/>
        <v>0.5705303823780161</v>
      </c>
      <c r="L14" s="10">
        <f t="shared" si="1"/>
        <v>45.64243059024129</v>
      </c>
      <c r="M14" s="6">
        <v>7</v>
      </c>
      <c r="N14" s="6">
        <f t="shared" si="2"/>
        <v>63.87500000000001</v>
      </c>
      <c r="O14" s="6"/>
      <c r="P14" s="6"/>
      <c r="Q14" s="6">
        <v>8</v>
      </c>
      <c r="R14" s="6">
        <f t="shared" si="3"/>
        <v>4.9</v>
      </c>
      <c r="S14" s="6">
        <v>20</v>
      </c>
      <c r="T14" s="6">
        <f t="shared" si="4"/>
        <v>14.6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</row>
    <row r="15" spans="1:84" ht="12.75">
      <c r="A15" s="6">
        <v>5</v>
      </c>
      <c r="B15" s="6" t="s">
        <v>36</v>
      </c>
      <c r="C15" s="6">
        <v>14</v>
      </c>
      <c r="D15" s="6">
        <v>14</v>
      </c>
      <c r="E15" s="6"/>
      <c r="F15" s="6">
        <v>24</v>
      </c>
      <c r="G15" s="8">
        <v>730</v>
      </c>
      <c r="H15" s="6"/>
      <c r="I15" s="6">
        <v>3</v>
      </c>
      <c r="J15" s="6">
        <v>80</v>
      </c>
      <c r="K15" s="9">
        <f t="shared" si="0"/>
        <v>0.5705303823780161</v>
      </c>
      <c r="L15" s="10">
        <f t="shared" si="1"/>
        <v>45.64243059024129</v>
      </c>
      <c r="M15" s="6">
        <v>7</v>
      </c>
      <c r="N15" s="6">
        <f t="shared" si="2"/>
        <v>63.87500000000001</v>
      </c>
      <c r="O15" s="6"/>
      <c r="P15" s="6"/>
      <c r="Q15" s="6">
        <v>8</v>
      </c>
      <c r="R15" s="6">
        <f t="shared" si="3"/>
        <v>4.9</v>
      </c>
      <c r="S15" s="6">
        <v>20</v>
      </c>
      <c r="T15" s="6">
        <f t="shared" si="4"/>
        <v>14.6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</row>
    <row r="16" spans="1:84" ht="12.75">
      <c r="A16" s="6">
        <v>4</v>
      </c>
      <c r="B16" s="6" t="s">
        <v>36</v>
      </c>
      <c r="C16" s="6">
        <v>14</v>
      </c>
      <c r="D16" s="6">
        <v>14</v>
      </c>
      <c r="E16" s="6"/>
      <c r="F16" s="6">
        <v>24</v>
      </c>
      <c r="G16" s="8">
        <v>730</v>
      </c>
      <c r="H16" s="6"/>
      <c r="I16" s="6">
        <v>3</v>
      </c>
      <c r="J16" s="6">
        <v>80</v>
      </c>
      <c r="K16" s="9">
        <f t="shared" si="0"/>
        <v>0.5705303823780161</v>
      </c>
      <c r="L16" s="10">
        <f t="shared" si="1"/>
        <v>45.64243059024129</v>
      </c>
      <c r="M16" s="6">
        <v>7</v>
      </c>
      <c r="N16" s="6">
        <f t="shared" si="2"/>
        <v>63.87500000000001</v>
      </c>
      <c r="O16" s="6"/>
      <c r="P16" s="6"/>
      <c r="Q16" s="6">
        <v>8</v>
      </c>
      <c r="R16" s="6">
        <f t="shared" si="3"/>
        <v>4.9</v>
      </c>
      <c r="S16" s="6">
        <v>20</v>
      </c>
      <c r="T16" s="6">
        <f t="shared" si="4"/>
        <v>14.6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</row>
    <row r="17" spans="1:84" ht="12.75">
      <c r="A17" s="6">
        <v>3</v>
      </c>
      <c r="B17" s="6" t="s">
        <v>36</v>
      </c>
      <c r="C17" s="6">
        <v>14</v>
      </c>
      <c r="D17" s="6">
        <v>14</v>
      </c>
      <c r="E17" s="6"/>
      <c r="F17" s="6">
        <v>24</v>
      </c>
      <c r="G17" s="8">
        <v>730</v>
      </c>
      <c r="H17" s="6"/>
      <c r="I17" s="6">
        <v>3</v>
      </c>
      <c r="J17" s="6">
        <v>80</v>
      </c>
      <c r="K17" s="9">
        <f t="shared" si="0"/>
        <v>0.5705303823780161</v>
      </c>
      <c r="L17" s="10">
        <f t="shared" si="1"/>
        <v>45.64243059024129</v>
      </c>
      <c r="M17" s="6">
        <v>8</v>
      </c>
      <c r="N17" s="6">
        <f t="shared" si="2"/>
        <v>73</v>
      </c>
      <c r="O17" s="6"/>
      <c r="P17" s="6"/>
      <c r="Q17" s="6">
        <v>8</v>
      </c>
      <c r="R17" s="6">
        <f t="shared" si="3"/>
        <v>4.9</v>
      </c>
      <c r="S17" s="6">
        <v>20</v>
      </c>
      <c r="T17" s="6">
        <f t="shared" si="4"/>
        <v>14.6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</row>
    <row r="18" spans="1:84" ht="12.75">
      <c r="A18" s="6">
        <v>2</v>
      </c>
      <c r="B18" s="6" t="s">
        <v>36</v>
      </c>
      <c r="C18" s="6">
        <v>14</v>
      </c>
      <c r="D18" s="6">
        <v>14</v>
      </c>
      <c r="E18" s="6"/>
      <c r="F18" s="6">
        <v>24</v>
      </c>
      <c r="G18" s="8">
        <v>730</v>
      </c>
      <c r="H18" s="6"/>
      <c r="I18" s="6">
        <v>3</v>
      </c>
      <c r="J18" s="6">
        <v>80</v>
      </c>
      <c r="K18" s="9">
        <f t="shared" si="0"/>
        <v>0.5705303823780161</v>
      </c>
      <c r="L18" s="10">
        <f t="shared" si="1"/>
        <v>45.64243059024129</v>
      </c>
      <c r="M18" s="6">
        <v>8</v>
      </c>
      <c r="N18" s="6">
        <f t="shared" si="2"/>
        <v>73</v>
      </c>
      <c r="O18" s="6"/>
      <c r="P18" s="6"/>
      <c r="Q18" s="6">
        <v>8</v>
      </c>
      <c r="R18" s="6">
        <f t="shared" si="3"/>
        <v>4.9</v>
      </c>
      <c r="S18" s="6">
        <v>20</v>
      </c>
      <c r="T18" s="6">
        <f t="shared" si="4"/>
        <v>14.6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</row>
    <row r="19" spans="1:84" ht="12.75">
      <c r="A19" s="6">
        <v>1</v>
      </c>
      <c r="B19" s="6" t="s">
        <v>36</v>
      </c>
      <c r="C19" s="6">
        <v>20</v>
      </c>
      <c r="D19" s="6">
        <v>14</v>
      </c>
      <c r="E19" s="6"/>
      <c r="F19" s="6">
        <v>24</v>
      </c>
      <c r="G19" s="8">
        <v>170</v>
      </c>
      <c r="H19" s="6"/>
      <c r="I19" s="6">
        <v>3</v>
      </c>
      <c r="J19" s="6">
        <v>100</v>
      </c>
      <c r="K19" s="9">
        <f t="shared" si="0"/>
        <v>0.9142111641550715</v>
      </c>
      <c r="L19" s="10">
        <f t="shared" si="1"/>
        <v>91.42111641550716</v>
      </c>
      <c r="M19" s="6">
        <v>8</v>
      </c>
      <c r="N19" s="6">
        <f t="shared" si="2"/>
        <v>17</v>
      </c>
      <c r="O19" s="6"/>
      <c r="P19" s="6"/>
      <c r="Q19" s="6">
        <v>8</v>
      </c>
      <c r="R19" s="6">
        <f t="shared" si="3"/>
        <v>7.000000000000001</v>
      </c>
      <c r="S19" s="6">
        <v>20</v>
      </c>
      <c r="T19" s="6">
        <f t="shared" si="4"/>
        <v>3.4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</row>
    <row r="20" spans="1:84" ht="12.75">
      <c r="A20" s="62" t="s">
        <v>56</v>
      </c>
      <c r="B20" s="62" t="s">
        <v>36</v>
      </c>
      <c r="C20" s="62">
        <v>0</v>
      </c>
      <c r="D20" s="62">
        <v>0</v>
      </c>
      <c r="E20" s="62"/>
      <c r="F20" s="62">
        <v>0</v>
      </c>
      <c r="G20" s="62">
        <v>0</v>
      </c>
      <c r="H20" s="62"/>
      <c r="I20" s="62">
        <v>0</v>
      </c>
      <c r="J20" s="62">
        <v>0</v>
      </c>
      <c r="K20" s="63">
        <f t="shared" si="0"/>
        <v>0</v>
      </c>
      <c r="L20" s="64">
        <f t="shared" si="1"/>
        <v>0</v>
      </c>
      <c r="M20" s="62">
        <v>0</v>
      </c>
      <c r="N20" s="62">
        <f t="shared" si="2"/>
        <v>0</v>
      </c>
      <c r="O20" s="62"/>
      <c r="P20" s="62"/>
      <c r="Q20" s="62">
        <v>0</v>
      </c>
      <c r="R20" s="62">
        <f t="shared" si="3"/>
        <v>0</v>
      </c>
      <c r="S20" s="62">
        <v>0</v>
      </c>
      <c r="T20" s="62">
        <f t="shared" si="4"/>
        <v>0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</row>
    <row r="21" spans="1:84" ht="12.75">
      <c r="A21" s="8" t="s">
        <v>57</v>
      </c>
      <c r="B21" s="8" t="s">
        <v>36</v>
      </c>
      <c r="C21" s="8">
        <v>10.5</v>
      </c>
      <c r="D21" s="8">
        <v>14</v>
      </c>
      <c r="E21" s="8"/>
      <c r="F21" s="8">
        <v>24</v>
      </c>
      <c r="G21" s="8">
        <v>170</v>
      </c>
      <c r="H21" s="8"/>
      <c r="I21" s="8">
        <v>3</v>
      </c>
      <c r="J21" s="8">
        <v>40</v>
      </c>
      <c r="K21" s="55">
        <f t="shared" si="0"/>
        <v>0.9142111641550715</v>
      </c>
      <c r="L21" s="56">
        <f t="shared" si="1"/>
        <v>36.56844656620286</v>
      </c>
      <c r="M21" s="8">
        <v>5</v>
      </c>
      <c r="N21" s="8">
        <f t="shared" si="2"/>
        <v>10.625</v>
      </c>
      <c r="O21" s="8"/>
      <c r="P21" s="8"/>
      <c r="Q21" s="8">
        <v>0</v>
      </c>
      <c r="R21" s="8">
        <f t="shared" si="3"/>
        <v>3.6750000000000003</v>
      </c>
      <c r="S21" s="8">
        <v>20</v>
      </c>
      <c r="T21" s="8">
        <f t="shared" si="4"/>
        <v>3.4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</row>
    <row r="22" spans="1:84" ht="12.75">
      <c r="A22" s="8" t="s">
        <v>58</v>
      </c>
      <c r="B22" s="8" t="s">
        <v>36</v>
      </c>
      <c r="C22" s="8">
        <v>10</v>
      </c>
      <c r="D22" s="8">
        <v>14</v>
      </c>
      <c r="E22" s="8"/>
      <c r="F22" s="8">
        <v>24</v>
      </c>
      <c r="G22" s="8">
        <v>170</v>
      </c>
      <c r="H22" s="8"/>
      <c r="I22" s="8">
        <v>3</v>
      </c>
      <c r="J22" s="8">
        <v>40</v>
      </c>
      <c r="K22" s="55">
        <f t="shared" si="0"/>
        <v>0.9142111641550715</v>
      </c>
      <c r="L22" s="56">
        <f t="shared" si="1"/>
        <v>36.56844656620286</v>
      </c>
      <c r="M22" s="8">
        <v>5</v>
      </c>
      <c r="N22" s="8">
        <f t="shared" si="2"/>
        <v>10.625</v>
      </c>
      <c r="O22" s="8"/>
      <c r="P22" s="8"/>
      <c r="Q22" s="8">
        <v>0</v>
      </c>
      <c r="R22" s="8">
        <f t="shared" si="3"/>
        <v>3.5000000000000004</v>
      </c>
      <c r="S22" s="8">
        <v>20</v>
      </c>
      <c r="T22" s="8">
        <f t="shared" si="4"/>
        <v>3.4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</row>
    <row r="23" spans="1:84" ht="12.7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</row>
    <row r="24" spans="21:84" ht="12.75"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</row>
    <row r="25" spans="21:84" ht="12.75"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</row>
    <row r="26" spans="21:84" ht="12.75"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</row>
    <row r="27" spans="1:84" ht="13.5">
      <c r="A27" s="84" t="s">
        <v>4</v>
      </c>
      <c r="B27" s="21" t="s">
        <v>47</v>
      </c>
      <c r="C27" s="35" t="s">
        <v>48</v>
      </c>
      <c r="D27" s="81" t="s">
        <v>49</v>
      </c>
      <c r="E27" s="82"/>
      <c r="F27" s="83"/>
      <c r="G27" s="38" t="s">
        <v>50</v>
      </c>
      <c r="H27" s="36"/>
      <c r="I27" s="37" t="s">
        <v>51</v>
      </c>
      <c r="J27" s="39" t="s">
        <v>52</v>
      </c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</row>
    <row r="28" spans="1:84" ht="13.5" thickBot="1">
      <c r="A28" s="85"/>
      <c r="B28" s="28" t="s">
        <v>16</v>
      </c>
      <c r="C28" s="41" t="s">
        <v>16</v>
      </c>
      <c r="D28" s="75" t="s">
        <v>16</v>
      </c>
      <c r="E28" s="76"/>
      <c r="F28" s="77"/>
      <c r="G28" s="43" t="s">
        <v>16</v>
      </c>
      <c r="H28" s="28"/>
      <c r="I28" s="42" t="s">
        <v>16</v>
      </c>
      <c r="J28" s="27" t="s">
        <v>16</v>
      </c>
      <c r="K28" s="58"/>
      <c r="L28" s="45" t="s">
        <v>53</v>
      </c>
      <c r="M28" s="2"/>
      <c r="N28" s="2"/>
      <c r="O28" s="2"/>
      <c r="P28" s="2"/>
      <c r="Q28" s="58"/>
      <c r="R28" s="2"/>
      <c r="S28" s="2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</row>
    <row r="29" spans="1:84" ht="13.5" thickTop="1">
      <c r="A29" s="5" t="s">
        <v>13</v>
      </c>
      <c r="B29" s="51">
        <f aca="true" t="shared" si="5" ref="B29:B41">L10*G10/1000</f>
        <v>0</v>
      </c>
      <c r="C29" s="52">
        <f aca="true" t="shared" si="6" ref="C29:C41">(N10+O10+P10+Q10+R10+T10)</f>
        <v>0</v>
      </c>
      <c r="D29" s="86">
        <f>B29</f>
        <v>0</v>
      </c>
      <c r="E29" s="87"/>
      <c r="F29" s="87"/>
      <c r="G29" s="52">
        <f>C29</f>
        <v>0</v>
      </c>
      <c r="H29" s="54"/>
      <c r="I29" s="69">
        <f aca="true" t="shared" si="7" ref="I29:I41">D29+G29</f>
        <v>0</v>
      </c>
      <c r="J29" s="70">
        <f aca="true" t="shared" si="8" ref="J29:J41">1.2*G29+1.6*D29</f>
        <v>0</v>
      </c>
      <c r="K29" s="58"/>
      <c r="L29" s="45" t="s">
        <v>21</v>
      </c>
      <c r="M29" s="3"/>
      <c r="N29" s="3"/>
      <c r="O29" s="3"/>
      <c r="P29" s="45">
        <v>4</v>
      </c>
      <c r="Q29" s="58"/>
      <c r="R29" s="3"/>
      <c r="S29" s="3"/>
      <c r="T29" s="4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</row>
    <row r="30" spans="1:84" ht="12.75">
      <c r="A30" s="6" t="s">
        <v>35</v>
      </c>
      <c r="B30" s="9">
        <f t="shared" si="5"/>
        <v>0</v>
      </c>
      <c r="C30" s="11">
        <f t="shared" si="6"/>
        <v>0</v>
      </c>
      <c r="D30" s="72">
        <f aca="true" t="shared" si="9" ref="D30:D41">D29+B30</f>
        <v>0</v>
      </c>
      <c r="E30" s="73"/>
      <c r="F30" s="74"/>
      <c r="G30" s="11">
        <f aca="true" t="shared" si="10" ref="G30:G41">G29+C30</f>
        <v>0</v>
      </c>
      <c r="H30" s="13"/>
      <c r="I30" s="68">
        <f t="shared" si="7"/>
        <v>0</v>
      </c>
      <c r="J30" s="71">
        <f t="shared" si="8"/>
        <v>0</v>
      </c>
      <c r="K30" s="58"/>
      <c r="L30" s="45" t="s">
        <v>22</v>
      </c>
      <c r="M30" s="3"/>
      <c r="N30" s="3"/>
      <c r="O30" s="3"/>
      <c r="P30" s="45">
        <v>4</v>
      </c>
      <c r="Q30" s="58"/>
      <c r="R30" s="45"/>
      <c r="S30" s="3"/>
      <c r="T30" s="4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</row>
    <row r="31" spans="1:84" ht="12.75">
      <c r="A31" s="6">
        <v>9</v>
      </c>
      <c r="B31" s="9">
        <f t="shared" si="5"/>
        <v>41.64871791359518</v>
      </c>
      <c r="C31" s="11">
        <f t="shared" si="6"/>
        <v>91.606</v>
      </c>
      <c r="D31" s="72">
        <f t="shared" si="9"/>
        <v>41.64871791359518</v>
      </c>
      <c r="E31" s="73"/>
      <c r="F31" s="74"/>
      <c r="G31" s="11">
        <f t="shared" si="10"/>
        <v>91.606</v>
      </c>
      <c r="H31" s="13"/>
      <c r="I31" s="68">
        <f t="shared" si="7"/>
        <v>133.2547179135952</v>
      </c>
      <c r="J31" s="71">
        <f t="shared" si="8"/>
        <v>176.5651486617523</v>
      </c>
      <c r="K31" s="58"/>
      <c r="L31" s="45" t="s">
        <v>23</v>
      </c>
      <c r="M31" s="3"/>
      <c r="N31" s="3"/>
      <c r="O31" s="3"/>
      <c r="P31" s="45">
        <v>3</v>
      </c>
      <c r="Q31" s="58"/>
      <c r="R31" s="45"/>
      <c r="S31" s="3"/>
      <c r="T31" s="4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</row>
    <row r="32" spans="1:84" ht="12.75">
      <c r="A32" s="6">
        <f aca="true" t="shared" si="11" ref="A32:A40">A13</f>
        <v>7</v>
      </c>
      <c r="B32" s="9">
        <f t="shared" si="5"/>
        <v>33.31897433087614</v>
      </c>
      <c r="C32" s="11">
        <f t="shared" si="6"/>
        <v>91.375</v>
      </c>
      <c r="D32" s="72">
        <f t="shared" si="9"/>
        <v>74.96769224447132</v>
      </c>
      <c r="E32" s="73"/>
      <c r="F32" s="74"/>
      <c r="G32" s="11">
        <f t="shared" si="10"/>
        <v>182.981</v>
      </c>
      <c r="H32" s="13"/>
      <c r="I32" s="68">
        <f t="shared" si="7"/>
        <v>257.9486922444713</v>
      </c>
      <c r="J32" s="71">
        <f t="shared" si="8"/>
        <v>339.5255075911541</v>
      </c>
      <c r="K32" s="58"/>
      <c r="L32" s="45" t="s">
        <v>20</v>
      </c>
      <c r="M32" s="3"/>
      <c r="N32" s="3"/>
      <c r="O32" s="3"/>
      <c r="P32" s="45">
        <v>2</v>
      </c>
      <c r="Q32" s="58"/>
      <c r="R32" s="45"/>
      <c r="S32" s="3"/>
      <c r="T32" s="4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</row>
    <row r="33" spans="1:84" ht="12.75">
      <c r="A33" s="6">
        <f t="shared" si="11"/>
        <v>6</v>
      </c>
      <c r="B33" s="9">
        <f t="shared" si="5"/>
        <v>33.31897433087614</v>
      </c>
      <c r="C33" s="11">
        <f t="shared" si="6"/>
        <v>91.375</v>
      </c>
      <c r="D33" s="72">
        <f t="shared" si="9"/>
        <v>108.28666657534745</v>
      </c>
      <c r="E33" s="73"/>
      <c r="F33" s="74"/>
      <c r="G33" s="11">
        <f t="shared" si="10"/>
        <v>274.356</v>
      </c>
      <c r="H33" s="13"/>
      <c r="I33" s="68">
        <f t="shared" si="7"/>
        <v>382.64266657534745</v>
      </c>
      <c r="J33" s="71">
        <f t="shared" si="8"/>
        <v>502.48586652055593</v>
      </c>
      <c r="K33" s="58"/>
      <c r="L33" s="45"/>
      <c r="M33" s="3"/>
      <c r="N33" s="3"/>
      <c r="O33" s="3"/>
      <c r="P33" s="3"/>
      <c r="Q33" s="58"/>
      <c r="R33" s="45"/>
      <c r="S33" s="3"/>
      <c r="T33" s="4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</row>
    <row r="34" spans="1:84" ht="12.75">
      <c r="A34" s="6">
        <f t="shared" si="11"/>
        <v>5</v>
      </c>
      <c r="B34" s="9">
        <f t="shared" si="5"/>
        <v>33.31897433087614</v>
      </c>
      <c r="C34" s="11">
        <f t="shared" si="6"/>
        <v>91.375</v>
      </c>
      <c r="D34" s="72">
        <f t="shared" si="9"/>
        <v>141.60564090622358</v>
      </c>
      <c r="E34" s="73"/>
      <c r="F34" s="74"/>
      <c r="G34" s="11">
        <f t="shared" si="10"/>
        <v>365.731</v>
      </c>
      <c r="H34" s="13"/>
      <c r="I34" s="68">
        <f t="shared" si="7"/>
        <v>507.3366409062236</v>
      </c>
      <c r="J34" s="71">
        <f t="shared" si="8"/>
        <v>665.4462254499576</v>
      </c>
      <c r="K34" s="58"/>
      <c r="L34" s="45" t="s">
        <v>30</v>
      </c>
      <c r="M34" s="3"/>
      <c r="N34" s="3"/>
      <c r="O34" s="3"/>
      <c r="P34" s="3"/>
      <c r="Q34" s="58"/>
      <c r="R34" s="45"/>
      <c r="S34" s="3"/>
      <c r="T34" s="4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</row>
    <row r="35" spans="1:84" ht="12.75">
      <c r="A35" s="6">
        <f t="shared" si="11"/>
        <v>4</v>
      </c>
      <c r="B35" s="9">
        <f t="shared" si="5"/>
        <v>33.31897433087614</v>
      </c>
      <c r="C35" s="11">
        <f t="shared" si="6"/>
        <v>91.375</v>
      </c>
      <c r="D35" s="72">
        <f t="shared" si="9"/>
        <v>174.92461523709972</v>
      </c>
      <c r="E35" s="73"/>
      <c r="F35" s="74"/>
      <c r="G35" s="11">
        <f t="shared" si="10"/>
        <v>457.106</v>
      </c>
      <c r="H35" s="13"/>
      <c r="I35" s="68">
        <f t="shared" si="7"/>
        <v>632.0306152370997</v>
      </c>
      <c r="J35" s="71">
        <f t="shared" si="8"/>
        <v>828.4065843793596</v>
      </c>
      <c r="K35" s="58"/>
      <c r="L35" s="45" t="s">
        <v>54</v>
      </c>
      <c r="M35" s="3"/>
      <c r="N35" s="3"/>
      <c r="O35" s="3"/>
      <c r="P35" s="3"/>
      <c r="Q35" s="58"/>
      <c r="R35" s="3"/>
      <c r="S35" s="3"/>
      <c r="T35" s="4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</row>
    <row r="36" spans="1:84" ht="12.75">
      <c r="A36" s="6">
        <f t="shared" si="11"/>
        <v>3</v>
      </c>
      <c r="B36" s="9">
        <f t="shared" si="5"/>
        <v>33.31897433087614</v>
      </c>
      <c r="C36" s="11">
        <f t="shared" si="6"/>
        <v>100.5</v>
      </c>
      <c r="D36" s="72">
        <f t="shared" si="9"/>
        <v>208.24358956797585</v>
      </c>
      <c r="E36" s="73"/>
      <c r="F36" s="74"/>
      <c r="G36" s="11">
        <f t="shared" si="10"/>
        <v>557.606</v>
      </c>
      <c r="H36" s="13"/>
      <c r="I36" s="68">
        <f t="shared" si="7"/>
        <v>765.8495895679758</v>
      </c>
      <c r="J36" s="71">
        <f t="shared" si="8"/>
        <v>1002.3169433087614</v>
      </c>
      <c r="K36" s="58"/>
      <c r="L36" s="45" t="s">
        <v>31</v>
      </c>
      <c r="M36" s="3"/>
      <c r="N36" s="3"/>
      <c r="O36" s="3"/>
      <c r="P36" s="3"/>
      <c r="Q36" s="58"/>
      <c r="R36" s="3"/>
      <c r="S36" s="3"/>
      <c r="T36" s="4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</row>
    <row r="37" spans="1:84" ht="12.75">
      <c r="A37" s="6">
        <f t="shared" si="11"/>
        <v>2</v>
      </c>
      <c r="B37" s="9">
        <f t="shared" si="5"/>
        <v>33.31897433087614</v>
      </c>
      <c r="C37" s="11">
        <f t="shared" si="6"/>
        <v>100.5</v>
      </c>
      <c r="D37" s="72">
        <f t="shared" si="9"/>
        <v>241.56256389885198</v>
      </c>
      <c r="E37" s="73"/>
      <c r="F37" s="74"/>
      <c r="G37" s="11">
        <f t="shared" si="10"/>
        <v>658.106</v>
      </c>
      <c r="H37" s="13"/>
      <c r="I37" s="68">
        <f t="shared" si="7"/>
        <v>899.668563898852</v>
      </c>
      <c r="J37" s="71">
        <f t="shared" si="8"/>
        <v>1176.2273022381632</v>
      </c>
      <c r="K37" s="58"/>
      <c r="L37" s="45" t="s">
        <v>32</v>
      </c>
      <c r="M37" s="3"/>
      <c r="N37" s="3"/>
      <c r="O37" s="3"/>
      <c r="P37" s="3"/>
      <c r="Q37" s="58"/>
      <c r="R37" s="3"/>
      <c r="S37" s="3"/>
      <c r="T37" s="4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</row>
    <row r="38" spans="1:84" ht="12.75">
      <c r="A38" s="6">
        <f t="shared" si="11"/>
        <v>1</v>
      </c>
      <c r="B38" s="9">
        <f t="shared" si="5"/>
        <v>15.541589790636216</v>
      </c>
      <c r="C38" s="11">
        <f t="shared" si="6"/>
        <v>35.4</v>
      </c>
      <c r="D38" s="72">
        <f t="shared" si="9"/>
        <v>257.1041536894882</v>
      </c>
      <c r="E38" s="73"/>
      <c r="F38" s="74"/>
      <c r="G38" s="11">
        <f t="shared" si="10"/>
        <v>693.506</v>
      </c>
      <c r="H38" s="13"/>
      <c r="I38" s="68">
        <f t="shared" si="7"/>
        <v>950.6101536894882</v>
      </c>
      <c r="J38" s="71">
        <f t="shared" si="8"/>
        <v>1243.573845903181</v>
      </c>
      <c r="K38" s="58"/>
      <c r="L38" s="45" t="s">
        <v>33</v>
      </c>
      <c r="M38" s="3"/>
      <c r="N38" s="3"/>
      <c r="O38" s="3"/>
      <c r="P38" s="3"/>
      <c r="Q38" s="58"/>
      <c r="R38" s="3"/>
      <c r="S38" s="3"/>
      <c r="T38" s="4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</row>
    <row r="39" spans="1:84" ht="12.75">
      <c r="A39" s="6" t="str">
        <f t="shared" si="11"/>
        <v>P-2</v>
      </c>
      <c r="B39" s="9">
        <f t="shared" si="5"/>
        <v>0</v>
      </c>
      <c r="C39" s="11">
        <f t="shared" si="6"/>
        <v>0</v>
      </c>
      <c r="D39" s="72">
        <f t="shared" si="9"/>
        <v>257.1041536894882</v>
      </c>
      <c r="E39" s="73"/>
      <c r="F39" s="74"/>
      <c r="G39" s="11">
        <f t="shared" si="10"/>
        <v>693.506</v>
      </c>
      <c r="H39" s="13"/>
      <c r="I39" s="68">
        <f t="shared" si="7"/>
        <v>950.6101536894882</v>
      </c>
      <c r="J39" s="71">
        <f t="shared" si="8"/>
        <v>1243.573845903181</v>
      </c>
      <c r="K39" s="58"/>
      <c r="L39" s="45" t="s">
        <v>34</v>
      </c>
      <c r="M39" s="58"/>
      <c r="N39" s="58"/>
      <c r="O39" s="58"/>
      <c r="P39" s="58"/>
      <c r="Q39" s="58"/>
      <c r="R39" s="3"/>
      <c r="S39" s="3"/>
      <c r="T39" s="4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</row>
    <row r="40" spans="1:84" ht="12.75">
      <c r="A40" s="6" t="str">
        <f t="shared" si="11"/>
        <v>P-3</v>
      </c>
      <c r="B40" s="9">
        <f t="shared" si="5"/>
        <v>6.216635916254486</v>
      </c>
      <c r="C40" s="11">
        <f t="shared" si="6"/>
        <v>17.7</v>
      </c>
      <c r="D40" s="72">
        <f t="shared" si="9"/>
        <v>263.3207896057427</v>
      </c>
      <c r="E40" s="73"/>
      <c r="F40" s="74"/>
      <c r="G40" s="11">
        <f t="shared" si="10"/>
        <v>711.206</v>
      </c>
      <c r="H40" s="14"/>
      <c r="I40" s="68">
        <f t="shared" si="7"/>
        <v>974.5267896057427</v>
      </c>
      <c r="J40" s="71">
        <f t="shared" si="8"/>
        <v>1274.7604633691883</v>
      </c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</row>
    <row r="41" spans="1:84" ht="12.75">
      <c r="A41" s="57" t="s">
        <v>58</v>
      </c>
      <c r="B41" s="9">
        <f t="shared" si="5"/>
        <v>6.216635916254486</v>
      </c>
      <c r="C41" s="11">
        <f t="shared" si="6"/>
        <v>17.525</v>
      </c>
      <c r="D41" s="72">
        <f t="shared" si="9"/>
        <v>269.53742552199714</v>
      </c>
      <c r="E41" s="73"/>
      <c r="F41" s="74"/>
      <c r="G41" s="11">
        <f t="shared" si="10"/>
        <v>728.731</v>
      </c>
      <c r="H41" s="58"/>
      <c r="I41" s="68">
        <f t="shared" si="7"/>
        <v>998.2684255219972</v>
      </c>
      <c r="J41" s="71">
        <f t="shared" si="8"/>
        <v>1305.7370808351952</v>
      </c>
      <c r="K41" s="2"/>
      <c r="L41" s="2"/>
      <c r="M41" s="2"/>
      <c r="N41" s="46"/>
      <c r="O41" s="58"/>
      <c r="P41" s="58"/>
      <c r="Q41" s="58"/>
      <c r="R41" s="58"/>
      <c r="S41" s="58"/>
      <c r="T41" s="58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</row>
    <row r="42" spans="1:84" ht="12.7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</row>
    <row r="43" spans="14:84" ht="12.75">
      <c r="N43" s="58"/>
      <c r="O43" s="58"/>
      <c r="P43" s="58"/>
      <c r="Q43" s="58"/>
      <c r="R43" s="58"/>
      <c r="S43" s="58"/>
      <c r="T43" s="58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</row>
    <row r="44" spans="14:84" ht="12.75">
      <c r="N44" s="58"/>
      <c r="O44" s="58"/>
      <c r="P44" s="58"/>
      <c r="Q44" s="58"/>
      <c r="R44" s="58"/>
      <c r="S44" s="58"/>
      <c r="T44" s="58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</row>
    <row r="45" spans="1:84" ht="12.75">
      <c r="A45" s="47" t="s">
        <v>25</v>
      </c>
      <c r="B45" s="47"/>
      <c r="C45" s="2"/>
      <c r="D45" s="2"/>
      <c r="E45" s="2"/>
      <c r="F45" s="2"/>
      <c r="G45" s="2"/>
      <c r="H45" s="2"/>
      <c r="I45" s="2"/>
      <c r="J45" s="2"/>
      <c r="K45" s="2"/>
      <c r="L45" s="2"/>
      <c r="M45" s="58"/>
      <c r="N45" s="58"/>
      <c r="O45" s="58"/>
      <c r="P45" s="58"/>
      <c r="Q45" s="58"/>
      <c r="R45" s="58"/>
      <c r="S45" s="58"/>
      <c r="T45" s="58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</row>
    <row r="46" spans="1:21" ht="12.75">
      <c r="A46" s="46" t="s">
        <v>26</v>
      </c>
      <c r="B46" s="46"/>
      <c r="C46" s="2"/>
      <c r="D46" s="2"/>
      <c r="E46" s="2"/>
      <c r="F46" s="2"/>
      <c r="G46" s="2">
        <v>4000</v>
      </c>
      <c r="H46" s="2"/>
      <c r="I46" s="16"/>
      <c r="J46" s="16" t="s">
        <v>27</v>
      </c>
      <c r="K46" s="2"/>
      <c r="M46" s="13">
        <f>SQRT(G47)</f>
        <v>15.797693071474052</v>
      </c>
      <c r="N46" s="58"/>
      <c r="O46" s="58"/>
      <c r="P46" s="58"/>
      <c r="Q46" s="58"/>
      <c r="R46" s="58"/>
      <c r="S46" s="58"/>
      <c r="T46" s="58"/>
      <c r="U46" s="58"/>
    </row>
    <row r="47" spans="1:21" ht="15">
      <c r="A47" s="46" t="s">
        <v>55</v>
      </c>
      <c r="B47" s="46"/>
      <c r="C47" s="2"/>
      <c r="D47" s="2"/>
      <c r="E47" s="2"/>
      <c r="F47" s="2"/>
      <c r="G47" s="48">
        <f>I41*1000/G46</f>
        <v>249.5671063804993</v>
      </c>
      <c r="H47" s="49"/>
      <c r="I47" s="16"/>
      <c r="J47" s="2"/>
      <c r="K47" s="2"/>
      <c r="L47" s="50"/>
      <c r="M47" s="58"/>
      <c r="N47" s="58"/>
      <c r="O47" s="58"/>
      <c r="P47" s="58"/>
      <c r="Q47" s="58"/>
      <c r="R47" s="58"/>
      <c r="S47" s="58"/>
      <c r="T47" s="58"/>
      <c r="U47" s="58"/>
    </row>
    <row r="48" spans="3:21" ht="12.75"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</row>
    <row r="49" spans="3:21" ht="12.75"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</row>
    <row r="50" spans="3:21" ht="12.75"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</row>
    <row r="51" spans="3:21" ht="12.75"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</row>
    <row r="52" spans="3:21" ht="12.75"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</row>
    <row r="53" spans="3:21" ht="12.75"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</row>
    <row r="54" spans="3:21" ht="12.75"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</row>
    <row r="55" spans="3:21" ht="12.75"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</row>
    <row r="56" spans="3:21" ht="12.75"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3:21" ht="12.75"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3:21" ht="12.75"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</row>
    <row r="59" spans="3:21" ht="12.75"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</row>
    <row r="60" spans="3:21" ht="12.75"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</row>
    <row r="61" spans="3:21" ht="12.75"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</row>
    <row r="62" spans="3:21" ht="12.75"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</row>
    <row r="63" spans="3:21" ht="12.75"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</row>
    <row r="64" spans="3:21" ht="12.75"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</row>
    <row r="65" spans="3:21" ht="12.75"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</row>
    <row r="66" spans="3:21" ht="12.75"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</row>
    <row r="67" spans="3:21" ht="12.75"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</row>
    <row r="68" spans="3:21" ht="12.75"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</row>
    <row r="69" spans="3:21" ht="12.75"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</row>
    <row r="70" spans="3:21" ht="12.75"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</row>
    <row r="71" spans="3:21" ht="12.75"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</row>
    <row r="72" spans="3:21" ht="12.75"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</row>
    <row r="73" spans="3:21" ht="12.75"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</row>
    <row r="74" spans="3:21" ht="12.75"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</row>
    <row r="75" spans="3:21" ht="12.75"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</row>
    <row r="76" spans="3:21" ht="12.75"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</row>
    <row r="77" spans="3:21" ht="12.75"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</row>
    <row r="78" spans="3:21" ht="12.75"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</row>
    <row r="79" spans="3:21" ht="12.75"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</row>
    <row r="80" spans="3:21" ht="12.75"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</row>
    <row r="81" spans="3:21" ht="12.75"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</row>
    <row r="82" spans="3:21" ht="12.75"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</row>
    <row r="83" spans="3:21" ht="12.75"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</row>
    <row r="84" spans="3:21" ht="12.75"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</row>
    <row r="85" spans="3:21" ht="12.75"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</row>
    <row r="86" spans="3:21" ht="12.75"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</row>
    <row r="87" spans="3:21" ht="12.75"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</row>
    <row r="88" spans="3:21" ht="12.75"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</row>
    <row r="89" spans="3:21" ht="12.75"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</row>
    <row r="90" spans="3:21" ht="12.75"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</row>
    <row r="91" spans="3:21" ht="12.75"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</row>
    <row r="92" spans="3:21" ht="12.75"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</row>
    <row r="93" spans="3:21" ht="12.75"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</row>
    <row r="94" spans="3:21" ht="12.75"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</row>
    <row r="95" spans="3:21" ht="12.75"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</row>
    <row r="96" spans="3:21" ht="12.75"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</row>
    <row r="97" spans="3:21" ht="12.75"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</row>
    <row r="98" spans="3:21" ht="12.75"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</row>
    <row r="99" spans="3:21" ht="12.75"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</row>
    <row r="100" spans="3:21" ht="12.75"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</row>
    <row r="101" spans="3:21" ht="12.75"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</row>
    <row r="102" spans="3:21" ht="12.75"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</row>
    <row r="103" spans="3:21" ht="12.75"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</row>
    <row r="104" spans="3:21" ht="12.75"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</row>
    <row r="105" spans="3:21" ht="12.75"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</row>
    <row r="106" spans="3:21" ht="12.75"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</row>
    <row r="107" spans="3:21" ht="12.75"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</row>
    <row r="108" spans="3:21" ht="12.75"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</row>
    <row r="109" spans="3:21" ht="12.75"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</row>
    <row r="110" spans="3:21" ht="12.75"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</row>
    <row r="111" spans="3:21" ht="12.75"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</row>
    <row r="112" spans="3:21" ht="12.75"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</row>
    <row r="113" spans="3:21" ht="12.75"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</row>
    <row r="114" spans="3:21" ht="12.75"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</row>
  </sheetData>
  <mergeCells count="19">
    <mergeCell ref="D29:F29"/>
    <mergeCell ref="D30:F30"/>
    <mergeCell ref="D31:F31"/>
    <mergeCell ref="D32:F32"/>
    <mergeCell ref="A8:A9"/>
    <mergeCell ref="D8:F8"/>
    <mergeCell ref="D9:F9"/>
    <mergeCell ref="D27:F27"/>
    <mergeCell ref="A27:A28"/>
    <mergeCell ref="D41:F41"/>
    <mergeCell ref="D28:F28"/>
    <mergeCell ref="D33:F33"/>
    <mergeCell ref="D34:F34"/>
    <mergeCell ref="D35:F35"/>
    <mergeCell ref="D36:F36"/>
    <mergeCell ref="D37:F37"/>
    <mergeCell ref="D38:F38"/>
    <mergeCell ref="D39:F39"/>
    <mergeCell ref="D40:F40"/>
  </mergeCells>
  <printOptions/>
  <pageMargins left="0.5" right="0.5" top="0.5" bottom="0.5" header="0.5" footer="0.5"/>
  <pageSetup fitToHeight="1" fitToWidth="1" horizontalDpi="600" verticalDpi="600" orientation="landscape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CF114"/>
  <sheetViews>
    <sheetView workbookViewId="0" topLeftCell="A22">
      <selection activeCell="G22" sqref="G22"/>
    </sheetView>
  </sheetViews>
  <sheetFormatPr defaultColWidth="9.140625" defaultRowHeight="12.75"/>
  <cols>
    <col min="1" max="2" width="6.8515625" style="0" customWidth="1"/>
    <col min="3" max="3" width="7.57421875" style="0" customWidth="1"/>
    <col min="4" max="4" width="3.7109375" style="0" customWidth="1"/>
    <col min="5" max="5" width="2.421875" style="0" customWidth="1"/>
    <col min="6" max="6" width="3.7109375" style="0" customWidth="1"/>
    <col min="7" max="7" width="15.421875" style="0" customWidth="1"/>
    <col min="8" max="8" width="6.00390625" style="0" hidden="1" customWidth="1"/>
    <col min="9" max="9" width="7.57421875" style="0" bestFit="1" customWidth="1"/>
    <col min="10" max="10" width="8.8515625" style="0" bestFit="1" customWidth="1"/>
    <col min="11" max="11" width="8.7109375" style="0" bestFit="1" customWidth="1"/>
    <col min="12" max="12" width="9.28125" style="0" bestFit="1" customWidth="1"/>
    <col min="13" max="13" width="7.140625" style="0" customWidth="1"/>
    <col min="14" max="14" width="6.00390625" style="0" bestFit="1" customWidth="1"/>
    <col min="15" max="15" width="6.28125" style="0" bestFit="1" customWidth="1"/>
    <col min="16" max="16" width="7.140625" style="0" bestFit="1" customWidth="1"/>
    <col min="17" max="17" width="7.57421875" style="0" bestFit="1" customWidth="1"/>
    <col min="18" max="18" width="6.00390625" style="0" bestFit="1" customWidth="1"/>
    <col min="19" max="19" width="5.28125" style="0" bestFit="1" customWidth="1"/>
    <col min="20" max="20" width="6.00390625" style="0" bestFit="1" customWidth="1"/>
  </cols>
  <sheetData>
    <row r="1" spans="1:84" ht="12.75">
      <c r="A1" s="15" t="s">
        <v>0</v>
      </c>
      <c r="B1" s="15"/>
      <c r="C1" s="1" t="s">
        <v>59</v>
      </c>
      <c r="D1" s="1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</row>
    <row r="2" spans="1:84" ht="12.75">
      <c r="A2" s="15" t="s">
        <v>24</v>
      </c>
      <c r="B2" s="15"/>
      <c r="C2" s="1"/>
      <c r="D2" s="16"/>
      <c r="E2" s="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</row>
    <row r="3" spans="1:84" ht="12.75">
      <c r="A3" s="15" t="s">
        <v>1</v>
      </c>
      <c r="B3" s="15"/>
      <c r="C3" s="1"/>
      <c r="D3" s="1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</row>
    <row r="4" spans="1:84" ht="12.75">
      <c r="A4" s="15" t="s">
        <v>2</v>
      </c>
      <c r="B4" s="15"/>
      <c r="C4" s="1"/>
      <c r="D4" s="16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</row>
    <row r="5" spans="1:84" ht="12.75">
      <c r="A5" s="15"/>
      <c r="B5" s="1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</row>
    <row r="6" spans="1:84" ht="12.75">
      <c r="A6" s="15" t="s">
        <v>3</v>
      </c>
      <c r="B6" s="15"/>
      <c r="C6" s="1"/>
      <c r="D6" s="1" t="s">
        <v>82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</row>
    <row r="7" spans="1:84" ht="12.75">
      <c r="A7" s="7"/>
      <c r="B7" s="7"/>
      <c r="C7" s="7"/>
      <c r="D7" s="18"/>
      <c r="E7" s="18"/>
      <c r="F7" s="18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</row>
    <row r="8" spans="1:84" ht="13.5">
      <c r="A8" s="78" t="s">
        <v>4</v>
      </c>
      <c r="B8" s="19" t="s">
        <v>28</v>
      </c>
      <c r="C8" s="20" t="s">
        <v>5</v>
      </c>
      <c r="D8" s="80" t="s">
        <v>10</v>
      </c>
      <c r="E8" s="80"/>
      <c r="F8" s="80"/>
      <c r="G8" s="20" t="s">
        <v>37</v>
      </c>
      <c r="H8" s="21"/>
      <c r="I8" s="21" t="s">
        <v>38</v>
      </c>
      <c r="J8" s="22" t="s">
        <v>11</v>
      </c>
      <c r="K8" s="23" t="s">
        <v>7</v>
      </c>
      <c r="L8" s="24" t="s">
        <v>9</v>
      </c>
      <c r="M8" s="21" t="s">
        <v>14</v>
      </c>
      <c r="N8" s="25" t="s">
        <v>39</v>
      </c>
      <c r="O8" s="25" t="s">
        <v>40</v>
      </c>
      <c r="P8" s="20" t="s">
        <v>41</v>
      </c>
      <c r="Q8" s="20" t="s">
        <v>42</v>
      </c>
      <c r="R8" s="21" t="s">
        <v>43</v>
      </c>
      <c r="S8" s="20" t="s">
        <v>18</v>
      </c>
      <c r="T8" s="20" t="s">
        <v>44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</row>
    <row r="9" spans="1:84" ht="15" thickBot="1">
      <c r="A9" s="79"/>
      <c r="B9" s="26" t="s">
        <v>29</v>
      </c>
      <c r="C9" s="27" t="s">
        <v>17</v>
      </c>
      <c r="D9" s="76" t="s">
        <v>8</v>
      </c>
      <c r="E9" s="76"/>
      <c r="F9" s="76"/>
      <c r="G9" s="27" t="s">
        <v>45</v>
      </c>
      <c r="H9" s="28"/>
      <c r="I9" s="29" t="s">
        <v>19</v>
      </c>
      <c r="J9" s="30" t="s">
        <v>46</v>
      </c>
      <c r="K9" s="31" t="s">
        <v>12</v>
      </c>
      <c r="L9" s="32" t="s">
        <v>46</v>
      </c>
      <c r="M9" s="28" t="s">
        <v>15</v>
      </c>
      <c r="N9" s="33" t="s">
        <v>16</v>
      </c>
      <c r="O9" s="33" t="s">
        <v>16</v>
      </c>
      <c r="P9" s="27" t="s">
        <v>16</v>
      </c>
      <c r="Q9" s="27" t="s">
        <v>16</v>
      </c>
      <c r="R9" s="28" t="s">
        <v>16</v>
      </c>
      <c r="S9" s="27" t="s">
        <v>6</v>
      </c>
      <c r="T9" s="27" t="s">
        <v>16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</row>
    <row r="10" spans="1:84" ht="13.5" thickTop="1">
      <c r="A10" s="59" t="s">
        <v>13</v>
      </c>
      <c r="B10" s="59" t="s">
        <v>13</v>
      </c>
      <c r="C10" s="59">
        <v>0</v>
      </c>
      <c r="D10" s="59">
        <v>0</v>
      </c>
      <c r="E10" s="59"/>
      <c r="F10" s="59">
        <v>0</v>
      </c>
      <c r="G10" s="59">
        <v>0</v>
      </c>
      <c r="H10" s="59"/>
      <c r="I10" s="59">
        <v>0</v>
      </c>
      <c r="J10" s="59">
        <v>0</v>
      </c>
      <c r="K10" s="60">
        <f aca="true" t="shared" si="0" ref="K10:K22">IF(G10*I10&gt;=400,IF(B10="Roof",0,IF(0.25+15/SQRT(G10*I10)&lt;0.4,0.4,0.25+15/SQRT(G10*I10))),0)</f>
        <v>0</v>
      </c>
      <c r="L10" s="61">
        <f aca="true" t="shared" si="1" ref="L10:L22">IF(K10&gt;0,J10*K10,J10)</f>
        <v>0</v>
      </c>
      <c r="M10" s="59">
        <v>0</v>
      </c>
      <c r="N10" s="59">
        <f aca="true" t="shared" si="2" ref="N10:N22">0.15*M10/12*G10</f>
        <v>0</v>
      </c>
      <c r="O10" s="59"/>
      <c r="P10" s="59"/>
      <c r="Q10" s="59">
        <v>0</v>
      </c>
      <c r="R10" s="59">
        <f aca="true" t="shared" si="3" ref="R10:R22">0.15*D10*F10/144*C10</f>
        <v>0</v>
      </c>
      <c r="S10" s="59">
        <v>0</v>
      </c>
      <c r="T10" s="59">
        <f aca="true" t="shared" si="4" ref="T10:T22">S10*G10/1000</f>
        <v>0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</row>
    <row r="11" spans="1:84" ht="12.75">
      <c r="A11" s="62" t="s">
        <v>35</v>
      </c>
      <c r="B11" s="62" t="s">
        <v>36</v>
      </c>
      <c r="C11" s="62">
        <v>0</v>
      </c>
      <c r="D11" s="62">
        <v>0</v>
      </c>
      <c r="E11" s="62"/>
      <c r="F11" s="62">
        <v>0</v>
      </c>
      <c r="G11" s="62">
        <v>0</v>
      </c>
      <c r="H11" s="62"/>
      <c r="I11" s="62">
        <v>0</v>
      </c>
      <c r="J11" s="62">
        <v>150</v>
      </c>
      <c r="K11" s="63">
        <f t="shared" si="0"/>
        <v>0</v>
      </c>
      <c r="L11" s="64">
        <v>0</v>
      </c>
      <c r="M11" s="62">
        <v>0</v>
      </c>
      <c r="N11" s="62">
        <f t="shared" si="2"/>
        <v>0</v>
      </c>
      <c r="O11" s="62"/>
      <c r="P11" s="62"/>
      <c r="Q11" s="62">
        <v>0</v>
      </c>
      <c r="R11" s="62">
        <f t="shared" si="3"/>
        <v>0</v>
      </c>
      <c r="S11" s="62">
        <v>0</v>
      </c>
      <c r="T11" s="62">
        <f t="shared" si="4"/>
        <v>0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</row>
    <row r="12" spans="1:84" ht="12.75">
      <c r="A12" s="6">
        <v>8</v>
      </c>
      <c r="B12" s="6" t="s">
        <v>36</v>
      </c>
      <c r="C12" s="6">
        <v>14.66</v>
      </c>
      <c r="D12" s="6">
        <v>14</v>
      </c>
      <c r="E12" s="6"/>
      <c r="F12" s="6">
        <v>24</v>
      </c>
      <c r="G12" s="8">
        <v>420</v>
      </c>
      <c r="H12" s="6"/>
      <c r="I12" s="6">
        <v>3</v>
      </c>
      <c r="J12" s="6">
        <v>100</v>
      </c>
      <c r="K12" s="9">
        <f t="shared" si="0"/>
        <v>0.6725771273642582</v>
      </c>
      <c r="L12" s="10">
        <f t="shared" si="1"/>
        <v>67.25771273642582</v>
      </c>
      <c r="M12" s="6">
        <v>7</v>
      </c>
      <c r="N12" s="6">
        <f t="shared" si="2"/>
        <v>36.75</v>
      </c>
      <c r="O12" s="6"/>
      <c r="P12" s="6"/>
      <c r="Q12" s="6">
        <v>8</v>
      </c>
      <c r="R12" s="6">
        <f t="shared" si="3"/>
        <v>5.131</v>
      </c>
      <c r="S12" s="6">
        <v>20</v>
      </c>
      <c r="T12" s="6">
        <f t="shared" si="4"/>
        <v>8.4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</row>
    <row r="13" spans="1:84" ht="12.75">
      <c r="A13" s="6">
        <v>7</v>
      </c>
      <c r="B13" s="6" t="s">
        <v>36</v>
      </c>
      <c r="C13" s="6">
        <v>14</v>
      </c>
      <c r="D13" s="6">
        <v>14</v>
      </c>
      <c r="E13" s="6"/>
      <c r="F13" s="6">
        <v>24</v>
      </c>
      <c r="G13" s="8">
        <v>420</v>
      </c>
      <c r="H13" s="6"/>
      <c r="I13" s="6">
        <v>3</v>
      </c>
      <c r="J13" s="6">
        <v>80</v>
      </c>
      <c r="K13" s="9">
        <f t="shared" si="0"/>
        <v>0.6725771273642582</v>
      </c>
      <c r="L13" s="10">
        <f t="shared" si="1"/>
        <v>53.80617018914066</v>
      </c>
      <c r="M13" s="6">
        <v>7</v>
      </c>
      <c r="N13" s="6">
        <f t="shared" si="2"/>
        <v>36.75</v>
      </c>
      <c r="O13" s="6"/>
      <c r="P13" s="6"/>
      <c r="Q13" s="6">
        <v>8</v>
      </c>
      <c r="R13" s="6">
        <f t="shared" si="3"/>
        <v>4.9</v>
      </c>
      <c r="S13" s="6">
        <v>20</v>
      </c>
      <c r="T13" s="6">
        <f t="shared" si="4"/>
        <v>8.4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</row>
    <row r="14" spans="1:84" ht="12.75">
      <c r="A14" s="6">
        <v>6</v>
      </c>
      <c r="B14" s="6" t="s">
        <v>36</v>
      </c>
      <c r="C14" s="6">
        <v>14</v>
      </c>
      <c r="D14" s="6">
        <v>14</v>
      </c>
      <c r="E14" s="6"/>
      <c r="F14" s="6">
        <v>24</v>
      </c>
      <c r="G14" s="8">
        <v>420</v>
      </c>
      <c r="H14" s="6"/>
      <c r="I14" s="6">
        <v>3</v>
      </c>
      <c r="J14" s="6">
        <v>80</v>
      </c>
      <c r="K14" s="9">
        <f t="shared" si="0"/>
        <v>0.6725771273642582</v>
      </c>
      <c r="L14" s="10">
        <f t="shared" si="1"/>
        <v>53.80617018914066</v>
      </c>
      <c r="M14" s="6">
        <v>7</v>
      </c>
      <c r="N14" s="6">
        <f t="shared" si="2"/>
        <v>36.75</v>
      </c>
      <c r="O14" s="6"/>
      <c r="P14" s="6"/>
      <c r="Q14" s="6">
        <v>8</v>
      </c>
      <c r="R14" s="6">
        <f t="shared" si="3"/>
        <v>4.9</v>
      </c>
      <c r="S14" s="6">
        <v>20</v>
      </c>
      <c r="T14" s="6">
        <f t="shared" si="4"/>
        <v>8.4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</row>
    <row r="15" spans="1:84" ht="12.75">
      <c r="A15" s="6">
        <v>5</v>
      </c>
      <c r="B15" s="6" t="s">
        <v>36</v>
      </c>
      <c r="C15" s="6">
        <v>14</v>
      </c>
      <c r="D15" s="6">
        <v>14</v>
      </c>
      <c r="E15" s="6"/>
      <c r="F15" s="6">
        <v>24</v>
      </c>
      <c r="G15" s="8">
        <v>420</v>
      </c>
      <c r="H15" s="6"/>
      <c r="I15" s="6">
        <v>3</v>
      </c>
      <c r="J15" s="6">
        <v>80</v>
      </c>
      <c r="K15" s="9">
        <f t="shared" si="0"/>
        <v>0.6725771273642582</v>
      </c>
      <c r="L15" s="10">
        <f t="shared" si="1"/>
        <v>53.80617018914066</v>
      </c>
      <c r="M15" s="6">
        <v>7</v>
      </c>
      <c r="N15" s="6">
        <f t="shared" si="2"/>
        <v>36.75</v>
      </c>
      <c r="O15" s="6"/>
      <c r="P15" s="6"/>
      <c r="Q15" s="6">
        <v>8</v>
      </c>
      <c r="R15" s="6">
        <f t="shared" si="3"/>
        <v>4.9</v>
      </c>
      <c r="S15" s="6">
        <v>20</v>
      </c>
      <c r="T15" s="6">
        <f t="shared" si="4"/>
        <v>8.4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</row>
    <row r="16" spans="1:84" ht="12.75">
      <c r="A16" s="6">
        <v>4</v>
      </c>
      <c r="B16" s="6" t="s">
        <v>36</v>
      </c>
      <c r="C16" s="6">
        <v>14</v>
      </c>
      <c r="D16" s="6">
        <v>14</v>
      </c>
      <c r="E16" s="6"/>
      <c r="F16" s="6">
        <v>24</v>
      </c>
      <c r="G16" s="8">
        <v>420</v>
      </c>
      <c r="H16" s="6"/>
      <c r="I16" s="6">
        <v>3</v>
      </c>
      <c r="J16" s="6">
        <v>80</v>
      </c>
      <c r="K16" s="9">
        <f t="shared" si="0"/>
        <v>0.6725771273642582</v>
      </c>
      <c r="L16" s="10">
        <f t="shared" si="1"/>
        <v>53.80617018914066</v>
      </c>
      <c r="M16" s="6">
        <v>7</v>
      </c>
      <c r="N16" s="6">
        <f t="shared" si="2"/>
        <v>36.75</v>
      </c>
      <c r="O16" s="6"/>
      <c r="P16" s="6"/>
      <c r="Q16" s="6">
        <v>8</v>
      </c>
      <c r="R16" s="6">
        <f t="shared" si="3"/>
        <v>4.9</v>
      </c>
      <c r="S16" s="6">
        <v>20</v>
      </c>
      <c r="T16" s="6">
        <f t="shared" si="4"/>
        <v>8.4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</row>
    <row r="17" spans="1:84" ht="12.75">
      <c r="A17" s="6">
        <v>3</v>
      </c>
      <c r="B17" s="6" t="s">
        <v>36</v>
      </c>
      <c r="C17" s="6">
        <v>14</v>
      </c>
      <c r="D17" s="6">
        <v>14</v>
      </c>
      <c r="E17" s="6"/>
      <c r="F17" s="6">
        <v>24</v>
      </c>
      <c r="G17" s="8">
        <v>420</v>
      </c>
      <c r="H17" s="6"/>
      <c r="I17" s="6">
        <v>3</v>
      </c>
      <c r="J17" s="6">
        <v>80</v>
      </c>
      <c r="K17" s="9">
        <f t="shared" si="0"/>
        <v>0.6725771273642582</v>
      </c>
      <c r="L17" s="10">
        <f t="shared" si="1"/>
        <v>53.80617018914066</v>
      </c>
      <c r="M17" s="6">
        <v>8</v>
      </c>
      <c r="N17" s="6">
        <f t="shared" si="2"/>
        <v>42</v>
      </c>
      <c r="O17" s="6"/>
      <c r="P17" s="6"/>
      <c r="Q17" s="6">
        <v>8</v>
      </c>
      <c r="R17" s="6">
        <f t="shared" si="3"/>
        <v>4.9</v>
      </c>
      <c r="S17" s="6">
        <v>20</v>
      </c>
      <c r="T17" s="6">
        <f t="shared" si="4"/>
        <v>8.4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</row>
    <row r="18" spans="1:84" ht="12.75">
      <c r="A18" s="6">
        <v>2</v>
      </c>
      <c r="B18" s="6" t="s">
        <v>36</v>
      </c>
      <c r="C18" s="6">
        <v>14</v>
      </c>
      <c r="D18" s="6">
        <v>14</v>
      </c>
      <c r="E18" s="6"/>
      <c r="F18" s="6">
        <v>24</v>
      </c>
      <c r="G18" s="8">
        <v>420</v>
      </c>
      <c r="H18" s="6"/>
      <c r="I18" s="6">
        <v>3</v>
      </c>
      <c r="J18" s="6">
        <v>80</v>
      </c>
      <c r="K18" s="9">
        <f t="shared" si="0"/>
        <v>0.6725771273642582</v>
      </c>
      <c r="L18" s="10">
        <f t="shared" si="1"/>
        <v>53.80617018914066</v>
      </c>
      <c r="M18" s="6">
        <v>8</v>
      </c>
      <c r="N18" s="6">
        <f t="shared" si="2"/>
        <v>42</v>
      </c>
      <c r="O18" s="6"/>
      <c r="P18" s="6"/>
      <c r="Q18" s="6">
        <v>8</v>
      </c>
      <c r="R18" s="6">
        <f t="shared" si="3"/>
        <v>4.9</v>
      </c>
      <c r="S18" s="6">
        <v>20</v>
      </c>
      <c r="T18" s="6">
        <f t="shared" si="4"/>
        <v>8.4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</row>
    <row r="19" spans="1:84" ht="12.75">
      <c r="A19" s="6">
        <v>1</v>
      </c>
      <c r="B19" s="6" t="s">
        <v>36</v>
      </c>
      <c r="C19" s="6">
        <v>20</v>
      </c>
      <c r="D19" s="6">
        <v>14</v>
      </c>
      <c r="E19" s="6"/>
      <c r="F19" s="6">
        <v>24</v>
      </c>
      <c r="G19" s="6">
        <v>235</v>
      </c>
      <c r="H19" s="6"/>
      <c r="I19" s="6">
        <v>3</v>
      </c>
      <c r="J19" s="6">
        <v>100</v>
      </c>
      <c r="K19" s="9">
        <f t="shared" si="0"/>
        <v>0.814932682866032</v>
      </c>
      <c r="L19" s="10">
        <f t="shared" si="1"/>
        <v>81.49326828660321</v>
      </c>
      <c r="M19" s="6">
        <v>8</v>
      </c>
      <c r="N19" s="6">
        <f t="shared" si="2"/>
        <v>23.499999999999996</v>
      </c>
      <c r="O19" s="6"/>
      <c r="P19" s="6"/>
      <c r="Q19" s="6">
        <v>8</v>
      </c>
      <c r="R19" s="6">
        <f t="shared" si="3"/>
        <v>7.000000000000001</v>
      </c>
      <c r="S19" s="6">
        <v>20</v>
      </c>
      <c r="T19" s="6">
        <f t="shared" si="4"/>
        <v>4.7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</row>
    <row r="20" spans="1:84" ht="12.75">
      <c r="A20" s="62" t="s">
        <v>56</v>
      </c>
      <c r="B20" s="62" t="s">
        <v>36</v>
      </c>
      <c r="C20" s="62">
        <v>0</v>
      </c>
      <c r="D20" s="62">
        <v>0</v>
      </c>
      <c r="E20" s="62"/>
      <c r="F20" s="62">
        <v>0</v>
      </c>
      <c r="G20" s="62">
        <v>0</v>
      </c>
      <c r="H20" s="62"/>
      <c r="I20" s="62">
        <v>0</v>
      </c>
      <c r="J20" s="62">
        <v>0</v>
      </c>
      <c r="K20" s="63">
        <f t="shared" si="0"/>
        <v>0</v>
      </c>
      <c r="L20" s="64">
        <f t="shared" si="1"/>
        <v>0</v>
      </c>
      <c r="M20" s="62">
        <v>0</v>
      </c>
      <c r="N20" s="62">
        <f t="shared" si="2"/>
        <v>0</v>
      </c>
      <c r="O20" s="62"/>
      <c r="P20" s="62"/>
      <c r="Q20" s="62">
        <v>0</v>
      </c>
      <c r="R20" s="62">
        <f t="shared" si="3"/>
        <v>0</v>
      </c>
      <c r="S20" s="62">
        <v>0</v>
      </c>
      <c r="T20" s="62">
        <f t="shared" si="4"/>
        <v>0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</row>
    <row r="21" spans="1:84" ht="12.75">
      <c r="A21" s="8" t="s">
        <v>57</v>
      </c>
      <c r="B21" s="8" t="s">
        <v>36</v>
      </c>
      <c r="C21" s="8">
        <v>10.5</v>
      </c>
      <c r="D21" s="8">
        <v>14</v>
      </c>
      <c r="E21" s="8"/>
      <c r="F21" s="8">
        <v>24</v>
      </c>
      <c r="G21" s="8">
        <v>235</v>
      </c>
      <c r="H21" s="8"/>
      <c r="I21" s="8">
        <v>3</v>
      </c>
      <c r="J21" s="8">
        <v>40</v>
      </c>
      <c r="K21" s="55">
        <f t="shared" si="0"/>
        <v>0.814932682866032</v>
      </c>
      <c r="L21" s="56">
        <f t="shared" si="1"/>
        <v>32.597307314641284</v>
      </c>
      <c r="M21" s="8">
        <v>5</v>
      </c>
      <c r="N21" s="8">
        <f t="shared" si="2"/>
        <v>14.6875</v>
      </c>
      <c r="O21" s="8"/>
      <c r="P21" s="8"/>
      <c r="Q21" s="8">
        <v>0</v>
      </c>
      <c r="R21" s="8">
        <f t="shared" si="3"/>
        <v>3.6750000000000003</v>
      </c>
      <c r="S21" s="8">
        <v>20</v>
      </c>
      <c r="T21" s="8">
        <f t="shared" si="4"/>
        <v>4.7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</row>
    <row r="22" spans="1:84" ht="12.75">
      <c r="A22" s="8" t="s">
        <v>58</v>
      </c>
      <c r="B22" s="8" t="s">
        <v>36</v>
      </c>
      <c r="C22" s="8">
        <v>10</v>
      </c>
      <c r="D22" s="8">
        <v>14</v>
      </c>
      <c r="E22" s="8"/>
      <c r="F22" s="8">
        <v>24</v>
      </c>
      <c r="G22" s="8">
        <v>235</v>
      </c>
      <c r="H22" s="8"/>
      <c r="I22" s="8">
        <v>3</v>
      </c>
      <c r="J22" s="8">
        <v>40</v>
      </c>
      <c r="K22" s="55">
        <f t="shared" si="0"/>
        <v>0.814932682866032</v>
      </c>
      <c r="L22" s="56">
        <f t="shared" si="1"/>
        <v>32.597307314641284</v>
      </c>
      <c r="M22" s="8">
        <v>5</v>
      </c>
      <c r="N22" s="8">
        <f t="shared" si="2"/>
        <v>14.6875</v>
      </c>
      <c r="O22" s="8"/>
      <c r="P22" s="8"/>
      <c r="Q22" s="8">
        <v>0</v>
      </c>
      <c r="R22" s="8">
        <f t="shared" si="3"/>
        <v>3.5000000000000004</v>
      </c>
      <c r="S22" s="8">
        <v>20</v>
      </c>
      <c r="T22" s="8">
        <f t="shared" si="4"/>
        <v>4.7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</row>
    <row r="23" spans="1:84" ht="12.7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</row>
    <row r="24" spans="21:84" ht="12.75"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</row>
    <row r="25" spans="21:84" ht="12.75"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</row>
    <row r="26" spans="21:84" ht="12.75"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</row>
    <row r="27" spans="1:84" ht="13.5">
      <c r="A27" s="84" t="s">
        <v>4</v>
      </c>
      <c r="B27" s="21" t="s">
        <v>47</v>
      </c>
      <c r="C27" s="35" t="s">
        <v>48</v>
      </c>
      <c r="D27" s="81" t="s">
        <v>49</v>
      </c>
      <c r="E27" s="82"/>
      <c r="F27" s="83"/>
      <c r="G27" s="38" t="s">
        <v>50</v>
      </c>
      <c r="H27" s="36"/>
      <c r="I27" s="37" t="s">
        <v>51</v>
      </c>
      <c r="J27" s="39" t="s">
        <v>52</v>
      </c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</row>
    <row r="28" spans="1:84" ht="13.5" thickBot="1">
      <c r="A28" s="85"/>
      <c r="B28" s="28" t="s">
        <v>16</v>
      </c>
      <c r="C28" s="41" t="s">
        <v>16</v>
      </c>
      <c r="D28" s="75" t="s">
        <v>16</v>
      </c>
      <c r="E28" s="76"/>
      <c r="F28" s="77"/>
      <c r="G28" s="43" t="s">
        <v>16</v>
      </c>
      <c r="H28" s="28"/>
      <c r="I28" s="42" t="s">
        <v>16</v>
      </c>
      <c r="J28" s="27" t="s">
        <v>16</v>
      </c>
      <c r="K28" s="58"/>
      <c r="L28" s="45" t="s">
        <v>53</v>
      </c>
      <c r="M28" s="2"/>
      <c r="N28" s="2"/>
      <c r="O28" s="2"/>
      <c r="P28" s="2"/>
      <c r="Q28" s="58"/>
      <c r="R28" s="2"/>
      <c r="S28" s="2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</row>
    <row r="29" spans="1:84" ht="13.5" thickTop="1">
      <c r="A29" s="5" t="s">
        <v>13</v>
      </c>
      <c r="B29" s="51">
        <f aca="true" t="shared" si="5" ref="B29:B41">L10*G10/1000</f>
        <v>0</v>
      </c>
      <c r="C29" s="52">
        <f aca="true" t="shared" si="6" ref="C29:C41">(N10+O10+P10+Q10+R10+T10)</f>
        <v>0</v>
      </c>
      <c r="D29" s="86">
        <f>B29</f>
        <v>0</v>
      </c>
      <c r="E29" s="87"/>
      <c r="F29" s="87"/>
      <c r="G29" s="52">
        <f>C29</f>
        <v>0</v>
      </c>
      <c r="H29" s="54"/>
      <c r="I29" s="69">
        <f aca="true" t="shared" si="7" ref="I29:I41">D29+G29</f>
        <v>0</v>
      </c>
      <c r="J29" s="70">
        <f aca="true" t="shared" si="8" ref="J29:J41">1.2*G29+1.6*D29</f>
        <v>0</v>
      </c>
      <c r="K29" s="58"/>
      <c r="L29" s="45" t="s">
        <v>21</v>
      </c>
      <c r="M29" s="3"/>
      <c r="N29" s="3"/>
      <c r="O29" s="3"/>
      <c r="P29" s="45">
        <v>4</v>
      </c>
      <c r="Q29" s="58"/>
      <c r="R29" s="3"/>
      <c r="S29" s="3"/>
      <c r="T29" s="4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</row>
    <row r="30" spans="1:84" ht="12.75">
      <c r="A30" s="6" t="s">
        <v>35</v>
      </c>
      <c r="B30" s="9">
        <f t="shared" si="5"/>
        <v>0</v>
      </c>
      <c r="C30" s="11">
        <f t="shared" si="6"/>
        <v>0</v>
      </c>
      <c r="D30" s="72">
        <f aca="true" t="shared" si="9" ref="D30:D41">D29+B30</f>
        <v>0</v>
      </c>
      <c r="E30" s="73"/>
      <c r="F30" s="74"/>
      <c r="G30" s="11">
        <f aca="true" t="shared" si="10" ref="G30:G41">G29+C30</f>
        <v>0</v>
      </c>
      <c r="H30" s="13"/>
      <c r="I30" s="68">
        <f t="shared" si="7"/>
        <v>0</v>
      </c>
      <c r="J30" s="71">
        <f t="shared" si="8"/>
        <v>0</v>
      </c>
      <c r="K30" s="58"/>
      <c r="L30" s="45" t="s">
        <v>22</v>
      </c>
      <c r="M30" s="3"/>
      <c r="N30" s="3"/>
      <c r="O30" s="3"/>
      <c r="P30" s="45">
        <v>4</v>
      </c>
      <c r="Q30" s="58"/>
      <c r="R30" s="45"/>
      <c r="S30" s="3"/>
      <c r="T30" s="4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</row>
    <row r="31" spans="1:84" ht="12.75">
      <c r="A31" s="6">
        <v>9</v>
      </c>
      <c r="B31" s="9">
        <f t="shared" si="5"/>
        <v>28.248239349298842</v>
      </c>
      <c r="C31" s="11">
        <f t="shared" si="6"/>
        <v>58.281</v>
      </c>
      <c r="D31" s="72">
        <f t="shared" si="9"/>
        <v>28.248239349298842</v>
      </c>
      <c r="E31" s="73"/>
      <c r="F31" s="74"/>
      <c r="G31" s="11">
        <f t="shared" si="10"/>
        <v>58.281</v>
      </c>
      <c r="H31" s="13"/>
      <c r="I31" s="68">
        <f t="shared" si="7"/>
        <v>86.52923934929885</v>
      </c>
      <c r="J31" s="71">
        <f t="shared" si="8"/>
        <v>115.13438295887815</v>
      </c>
      <c r="K31" s="58"/>
      <c r="L31" s="45" t="s">
        <v>23</v>
      </c>
      <c r="M31" s="3"/>
      <c r="N31" s="3"/>
      <c r="O31" s="3"/>
      <c r="P31" s="45">
        <v>3</v>
      </c>
      <c r="Q31" s="58"/>
      <c r="R31" s="45"/>
      <c r="S31" s="3"/>
      <c r="T31" s="4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</row>
    <row r="32" spans="1:84" ht="12.75">
      <c r="A32" s="6">
        <f aca="true" t="shared" si="11" ref="A32:A40">A13</f>
        <v>7</v>
      </c>
      <c r="B32" s="9">
        <f t="shared" si="5"/>
        <v>22.598591479439076</v>
      </c>
      <c r="C32" s="11">
        <f t="shared" si="6"/>
        <v>58.05</v>
      </c>
      <c r="D32" s="72">
        <f t="shared" si="9"/>
        <v>50.84683082873792</v>
      </c>
      <c r="E32" s="73"/>
      <c r="F32" s="74"/>
      <c r="G32" s="11">
        <f t="shared" si="10"/>
        <v>116.33099999999999</v>
      </c>
      <c r="H32" s="13"/>
      <c r="I32" s="68">
        <f t="shared" si="7"/>
        <v>167.1778308287379</v>
      </c>
      <c r="J32" s="71">
        <f t="shared" si="8"/>
        <v>220.95212932598065</v>
      </c>
      <c r="K32" s="58"/>
      <c r="L32" s="45" t="s">
        <v>20</v>
      </c>
      <c r="M32" s="3"/>
      <c r="N32" s="3"/>
      <c r="O32" s="3"/>
      <c r="P32" s="45">
        <v>2</v>
      </c>
      <c r="Q32" s="58"/>
      <c r="R32" s="45"/>
      <c r="S32" s="3"/>
      <c r="T32" s="4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</row>
    <row r="33" spans="1:84" ht="12.75">
      <c r="A33" s="6">
        <f t="shared" si="11"/>
        <v>6</v>
      </c>
      <c r="B33" s="9">
        <f t="shared" si="5"/>
        <v>22.598591479439076</v>
      </c>
      <c r="C33" s="11">
        <f t="shared" si="6"/>
        <v>58.05</v>
      </c>
      <c r="D33" s="72">
        <f t="shared" si="9"/>
        <v>73.445422308177</v>
      </c>
      <c r="E33" s="73"/>
      <c r="F33" s="74"/>
      <c r="G33" s="11">
        <f t="shared" si="10"/>
        <v>174.38099999999997</v>
      </c>
      <c r="H33" s="13"/>
      <c r="I33" s="68">
        <f t="shared" si="7"/>
        <v>247.82642230817697</v>
      </c>
      <c r="J33" s="71">
        <f t="shared" si="8"/>
        <v>326.7698756930832</v>
      </c>
      <c r="K33" s="58"/>
      <c r="L33" s="45"/>
      <c r="M33" s="3"/>
      <c r="N33" s="3"/>
      <c r="O33" s="3"/>
      <c r="P33" s="3"/>
      <c r="Q33" s="58"/>
      <c r="R33" s="45"/>
      <c r="S33" s="3"/>
      <c r="T33" s="4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</row>
    <row r="34" spans="1:84" ht="12.75">
      <c r="A34" s="6">
        <f t="shared" si="11"/>
        <v>5</v>
      </c>
      <c r="B34" s="9">
        <f t="shared" si="5"/>
        <v>22.598591479439076</v>
      </c>
      <c r="C34" s="11">
        <f t="shared" si="6"/>
        <v>58.05</v>
      </c>
      <c r="D34" s="72">
        <f t="shared" si="9"/>
        <v>96.04401378761608</v>
      </c>
      <c r="E34" s="73"/>
      <c r="F34" s="74"/>
      <c r="G34" s="11">
        <f t="shared" si="10"/>
        <v>232.43099999999998</v>
      </c>
      <c r="H34" s="13"/>
      <c r="I34" s="68">
        <f t="shared" si="7"/>
        <v>328.47501378761604</v>
      </c>
      <c r="J34" s="71">
        <f t="shared" si="8"/>
        <v>432.5876220601857</v>
      </c>
      <c r="K34" s="58"/>
      <c r="L34" s="45" t="s">
        <v>30</v>
      </c>
      <c r="M34" s="3"/>
      <c r="N34" s="3"/>
      <c r="O34" s="3"/>
      <c r="P34" s="3"/>
      <c r="Q34" s="58"/>
      <c r="R34" s="45"/>
      <c r="S34" s="3"/>
      <c r="T34" s="4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</row>
    <row r="35" spans="1:84" ht="12.75">
      <c r="A35" s="6">
        <f t="shared" si="11"/>
        <v>4</v>
      </c>
      <c r="B35" s="9">
        <f t="shared" si="5"/>
        <v>22.598591479439076</v>
      </c>
      <c r="C35" s="11">
        <f t="shared" si="6"/>
        <v>58.05</v>
      </c>
      <c r="D35" s="72">
        <f t="shared" si="9"/>
        <v>118.64260526705516</v>
      </c>
      <c r="E35" s="73"/>
      <c r="F35" s="74"/>
      <c r="G35" s="11">
        <f t="shared" si="10"/>
        <v>290.481</v>
      </c>
      <c r="H35" s="13"/>
      <c r="I35" s="68">
        <f t="shared" si="7"/>
        <v>409.12360526705515</v>
      </c>
      <c r="J35" s="71">
        <f t="shared" si="8"/>
        <v>538.4053684272883</v>
      </c>
      <c r="K35" s="58"/>
      <c r="L35" s="45" t="s">
        <v>54</v>
      </c>
      <c r="M35" s="3"/>
      <c r="N35" s="3"/>
      <c r="O35" s="3"/>
      <c r="P35" s="3"/>
      <c r="Q35" s="58"/>
      <c r="R35" s="3"/>
      <c r="S35" s="3"/>
      <c r="T35" s="4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</row>
    <row r="36" spans="1:84" ht="12.75">
      <c r="A36" s="6">
        <f t="shared" si="11"/>
        <v>3</v>
      </c>
      <c r="B36" s="9">
        <f t="shared" si="5"/>
        <v>22.598591479439076</v>
      </c>
      <c r="C36" s="11">
        <f t="shared" si="6"/>
        <v>63.3</v>
      </c>
      <c r="D36" s="72">
        <f t="shared" si="9"/>
        <v>141.24119674649424</v>
      </c>
      <c r="E36" s="73"/>
      <c r="F36" s="74"/>
      <c r="G36" s="11">
        <f t="shared" si="10"/>
        <v>353.781</v>
      </c>
      <c r="H36" s="13"/>
      <c r="I36" s="68">
        <f t="shared" si="7"/>
        <v>495.0221967464943</v>
      </c>
      <c r="J36" s="71">
        <f t="shared" si="8"/>
        <v>650.5231147943907</v>
      </c>
      <c r="K36" s="58"/>
      <c r="L36" s="45" t="s">
        <v>31</v>
      </c>
      <c r="M36" s="3"/>
      <c r="N36" s="3"/>
      <c r="O36" s="3"/>
      <c r="P36" s="3"/>
      <c r="Q36" s="58"/>
      <c r="R36" s="3"/>
      <c r="S36" s="3"/>
      <c r="T36" s="4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</row>
    <row r="37" spans="1:84" ht="12.75">
      <c r="A37" s="6">
        <f t="shared" si="11"/>
        <v>2</v>
      </c>
      <c r="B37" s="9">
        <f t="shared" si="5"/>
        <v>22.598591479439076</v>
      </c>
      <c r="C37" s="11">
        <f t="shared" si="6"/>
        <v>63.3</v>
      </c>
      <c r="D37" s="72">
        <f t="shared" si="9"/>
        <v>163.83978822593332</v>
      </c>
      <c r="E37" s="73"/>
      <c r="F37" s="74"/>
      <c r="G37" s="11">
        <f t="shared" si="10"/>
        <v>417.081</v>
      </c>
      <c r="H37" s="13"/>
      <c r="I37" s="68">
        <f t="shared" si="7"/>
        <v>580.9207882259334</v>
      </c>
      <c r="J37" s="71">
        <f t="shared" si="8"/>
        <v>762.6408611614934</v>
      </c>
      <c r="K37" s="58"/>
      <c r="L37" s="45" t="s">
        <v>32</v>
      </c>
      <c r="M37" s="3"/>
      <c r="N37" s="3"/>
      <c r="O37" s="3"/>
      <c r="P37" s="3"/>
      <c r="Q37" s="58"/>
      <c r="R37" s="3"/>
      <c r="S37" s="3"/>
      <c r="T37" s="4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</row>
    <row r="38" spans="1:84" ht="12.75">
      <c r="A38" s="6">
        <f t="shared" si="11"/>
        <v>1</v>
      </c>
      <c r="B38" s="9">
        <f t="shared" si="5"/>
        <v>19.150918047351755</v>
      </c>
      <c r="C38" s="11">
        <f t="shared" si="6"/>
        <v>43.2</v>
      </c>
      <c r="D38" s="72">
        <f t="shared" si="9"/>
        <v>182.99070627328507</v>
      </c>
      <c r="E38" s="73"/>
      <c r="F38" s="74"/>
      <c r="G38" s="11">
        <f t="shared" si="10"/>
        <v>460.281</v>
      </c>
      <c r="H38" s="13"/>
      <c r="I38" s="68">
        <f t="shared" si="7"/>
        <v>643.2717062732851</v>
      </c>
      <c r="J38" s="71">
        <f t="shared" si="8"/>
        <v>845.122330037256</v>
      </c>
      <c r="K38" s="58"/>
      <c r="L38" s="45" t="s">
        <v>33</v>
      </c>
      <c r="M38" s="3"/>
      <c r="N38" s="3"/>
      <c r="O38" s="3"/>
      <c r="P38" s="3"/>
      <c r="Q38" s="58"/>
      <c r="R38" s="3"/>
      <c r="S38" s="3"/>
      <c r="T38" s="4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</row>
    <row r="39" spans="1:84" ht="12.75">
      <c r="A39" s="6" t="str">
        <f t="shared" si="11"/>
        <v>P-2</v>
      </c>
      <c r="B39" s="9">
        <f t="shared" si="5"/>
        <v>0</v>
      </c>
      <c r="C39" s="11">
        <f t="shared" si="6"/>
        <v>0</v>
      </c>
      <c r="D39" s="72">
        <f t="shared" si="9"/>
        <v>182.99070627328507</v>
      </c>
      <c r="E39" s="73"/>
      <c r="F39" s="74"/>
      <c r="G39" s="11">
        <f t="shared" si="10"/>
        <v>460.281</v>
      </c>
      <c r="H39" s="13"/>
      <c r="I39" s="68">
        <f t="shared" si="7"/>
        <v>643.2717062732851</v>
      </c>
      <c r="J39" s="71">
        <f t="shared" si="8"/>
        <v>845.122330037256</v>
      </c>
      <c r="K39" s="58"/>
      <c r="L39" s="45" t="s">
        <v>34</v>
      </c>
      <c r="M39" s="58"/>
      <c r="N39" s="58"/>
      <c r="O39" s="58"/>
      <c r="P39" s="58"/>
      <c r="Q39" s="58"/>
      <c r="R39" s="3"/>
      <c r="S39" s="3"/>
      <c r="T39" s="4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</row>
    <row r="40" spans="1:84" ht="12.75">
      <c r="A40" s="6" t="str">
        <f t="shared" si="11"/>
        <v>P-3</v>
      </c>
      <c r="B40" s="9">
        <f t="shared" si="5"/>
        <v>7.660367218940702</v>
      </c>
      <c r="C40" s="11">
        <f t="shared" si="6"/>
        <v>23.0625</v>
      </c>
      <c r="D40" s="72">
        <f t="shared" si="9"/>
        <v>190.65107349222578</v>
      </c>
      <c r="E40" s="73"/>
      <c r="F40" s="74"/>
      <c r="G40" s="11">
        <f t="shared" si="10"/>
        <v>483.3435</v>
      </c>
      <c r="H40" s="14"/>
      <c r="I40" s="68">
        <f t="shared" si="7"/>
        <v>673.9945734922258</v>
      </c>
      <c r="J40" s="71">
        <f t="shared" si="8"/>
        <v>885.0539175875613</v>
      </c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</row>
    <row r="41" spans="1:84" ht="12.75">
      <c r="A41" s="57" t="s">
        <v>58</v>
      </c>
      <c r="B41" s="9">
        <f t="shared" si="5"/>
        <v>7.660367218940702</v>
      </c>
      <c r="C41" s="11">
        <f t="shared" si="6"/>
        <v>22.8875</v>
      </c>
      <c r="D41" s="72">
        <f t="shared" si="9"/>
        <v>198.31144071116648</v>
      </c>
      <c r="E41" s="73"/>
      <c r="F41" s="74"/>
      <c r="G41" s="11">
        <f t="shared" si="10"/>
        <v>506.231</v>
      </c>
      <c r="H41" s="58"/>
      <c r="I41" s="68">
        <f t="shared" si="7"/>
        <v>704.5424407111665</v>
      </c>
      <c r="J41" s="71">
        <f t="shared" si="8"/>
        <v>924.7755051378663</v>
      </c>
      <c r="K41" s="2"/>
      <c r="L41" s="2"/>
      <c r="M41" s="2"/>
      <c r="N41" s="46"/>
      <c r="O41" s="58"/>
      <c r="P41" s="58"/>
      <c r="Q41" s="58"/>
      <c r="R41" s="58"/>
      <c r="S41" s="58"/>
      <c r="T41" s="58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</row>
    <row r="42" spans="1:84" ht="12.7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</row>
    <row r="43" spans="14:84" ht="12.75">
      <c r="N43" s="58"/>
      <c r="O43" s="58"/>
      <c r="P43" s="58"/>
      <c r="Q43" s="58"/>
      <c r="R43" s="58"/>
      <c r="S43" s="58"/>
      <c r="T43" s="58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</row>
    <row r="44" spans="14:84" ht="12.75">
      <c r="N44" s="58"/>
      <c r="O44" s="58"/>
      <c r="P44" s="58"/>
      <c r="Q44" s="58"/>
      <c r="R44" s="58"/>
      <c r="S44" s="58"/>
      <c r="T44" s="58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</row>
    <row r="45" spans="1:84" ht="12.75">
      <c r="A45" s="47" t="s">
        <v>25</v>
      </c>
      <c r="B45" s="47"/>
      <c r="C45" s="2"/>
      <c r="D45" s="2"/>
      <c r="E45" s="2"/>
      <c r="F45" s="2"/>
      <c r="G45" s="2"/>
      <c r="H45" s="2"/>
      <c r="I45" s="2"/>
      <c r="J45" s="2"/>
      <c r="K45" s="2"/>
      <c r="L45" s="2"/>
      <c r="M45" s="58"/>
      <c r="N45" s="58"/>
      <c r="O45" s="58"/>
      <c r="P45" s="58"/>
      <c r="Q45" s="58"/>
      <c r="R45" s="58"/>
      <c r="S45" s="58"/>
      <c r="T45" s="58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</row>
    <row r="46" spans="1:21" ht="12.75">
      <c r="A46" s="46" t="s">
        <v>26</v>
      </c>
      <c r="B46" s="46"/>
      <c r="C46" s="2"/>
      <c r="D46" s="2"/>
      <c r="E46" s="2"/>
      <c r="F46" s="2"/>
      <c r="G46" s="2">
        <v>4000</v>
      </c>
      <c r="H46" s="2"/>
      <c r="I46" s="16"/>
      <c r="J46" s="16" t="s">
        <v>27</v>
      </c>
      <c r="K46" s="2"/>
      <c r="M46" s="13">
        <f>SQRT(G47)</f>
        <v>13.271609178158903</v>
      </c>
      <c r="N46" s="58"/>
      <c r="O46" s="58"/>
      <c r="P46" s="58"/>
      <c r="Q46" s="58"/>
      <c r="R46" s="58"/>
      <c r="S46" s="58"/>
      <c r="T46" s="58"/>
      <c r="U46" s="58"/>
    </row>
    <row r="47" spans="1:21" ht="15">
      <c r="A47" s="46" t="s">
        <v>55</v>
      </c>
      <c r="B47" s="46"/>
      <c r="C47" s="2"/>
      <c r="D47" s="2"/>
      <c r="E47" s="2"/>
      <c r="F47" s="2"/>
      <c r="G47" s="48">
        <f>I41*1000/G46</f>
        <v>176.13561017779162</v>
      </c>
      <c r="H47" s="49"/>
      <c r="I47" s="16"/>
      <c r="J47" s="2"/>
      <c r="K47" s="2"/>
      <c r="L47" s="50"/>
      <c r="M47" s="58"/>
      <c r="N47" s="58"/>
      <c r="O47" s="58"/>
      <c r="P47" s="58"/>
      <c r="Q47" s="58"/>
      <c r="R47" s="58"/>
      <c r="S47" s="58"/>
      <c r="T47" s="58"/>
      <c r="U47" s="58"/>
    </row>
    <row r="48" spans="3:21" ht="12.75"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</row>
    <row r="49" spans="3:21" ht="12.75"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</row>
    <row r="50" spans="3:21" ht="12.75"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</row>
    <row r="51" spans="3:21" ht="12.75"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</row>
    <row r="52" spans="3:21" ht="12.75"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</row>
    <row r="53" spans="3:21" ht="12.75"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</row>
    <row r="54" spans="3:21" ht="12.75"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</row>
    <row r="55" spans="3:21" ht="12.75"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</row>
    <row r="56" spans="3:21" ht="12.75"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3:21" ht="12.75"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3:21" ht="12.75"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</row>
    <row r="59" spans="3:21" ht="12.75"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</row>
    <row r="60" spans="3:21" ht="12.75"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</row>
    <row r="61" spans="3:21" ht="12.75"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</row>
    <row r="62" spans="3:21" ht="12.75"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</row>
    <row r="63" spans="3:21" ht="12.75"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</row>
    <row r="64" spans="3:21" ht="12.75"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</row>
    <row r="65" spans="3:21" ht="12.75"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</row>
    <row r="66" spans="3:21" ht="12.75"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</row>
    <row r="67" spans="3:21" ht="12.75"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</row>
    <row r="68" spans="3:21" ht="12.75"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</row>
    <row r="69" spans="3:21" ht="12.75"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</row>
    <row r="70" spans="3:21" ht="12.75"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</row>
    <row r="71" spans="3:21" ht="12.75"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</row>
    <row r="72" spans="3:21" ht="12.75"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</row>
    <row r="73" spans="3:21" ht="12.75"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</row>
    <row r="74" spans="3:21" ht="12.75"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</row>
    <row r="75" spans="3:21" ht="12.75"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</row>
    <row r="76" spans="3:21" ht="12.75"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</row>
    <row r="77" spans="3:21" ht="12.75"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</row>
    <row r="78" spans="3:21" ht="12.75"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</row>
    <row r="79" spans="3:21" ht="12.75"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</row>
    <row r="80" spans="3:21" ht="12.75"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</row>
    <row r="81" spans="3:21" ht="12.75"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</row>
    <row r="82" spans="3:21" ht="12.75"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</row>
    <row r="83" spans="3:21" ht="12.75"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</row>
    <row r="84" spans="3:21" ht="12.75"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</row>
    <row r="85" spans="3:21" ht="12.75"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</row>
    <row r="86" spans="3:21" ht="12.75"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</row>
    <row r="87" spans="3:21" ht="12.75"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</row>
    <row r="88" spans="3:21" ht="12.75"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</row>
    <row r="89" spans="3:21" ht="12.75"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</row>
    <row r="90" spans="3:21" ht="12.75"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</row>
    <row r="91" spans="3:21" ht="12.75"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</row>
    <row r="92" spans="3:21" ht="12.75"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</row>
    <row r="93" spans="3:21" ht="12.75"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</row>
    <row r="94" spans="3:21" ht="12.75"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</row>
    <row r="95" spans="3:21" ht="12.75"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</row>
    <row r="96" spans="3:21" ht="12.75"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</row>
    <row r="97" spans="3:21" ht="12.75"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</row>
    <row r="98" spans="3:21" ht="12.75"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</row>
    <row r="99" spans="3:21" ht="12.75"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</row>
    <row r="100" spans="3:21" ht="12.75"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</row>
    <row r="101" spans="3:21" ht="12.75"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</row>
    <row r="102" spans="3:21" ht="12.75"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</row>
    <row r="103" spans="3:21" ht="12.75"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</row>
    <row r="104" spans="3:21" ht="12.75"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</row>
    <row r="105" spans="3:21" ht="12.75"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</row>
    <row r="106" spans="3:21" ht="12.75"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</row>
    <row r="107" spans="3:21" ht="12.75"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</row>
    <row r="108" spans="3:21" ht="12.75"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</row>
    <row r="109" spans="3:21" ht="12.75"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</row>
    <row r="110" spans="3:21" ht="12.75"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</row>
    <row r="111" spans="3:21" ht="12.75"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</row>
    <row r="112" spans="3:21" ht="12.75"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</row>
    <row r="113" spans="3:21" ht="12.75"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</row>
    <row r="114" spans="3:21" ht="12.75"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</row>
  </sheetData>
  <mergeCells count="19">
    <mergeCell ref="D41:F41"/>
    <mergeCell ref="D28:F28"/>
    <mergeCell ref="D33:F33"/>
    <mergeCell ref="D34:F34"/>
    <mergeCell ref="D35:F35"/>
    <mergeCell ref="D36:F36"/>
    <mergeCell ref="D37:F37"/>
    <mergeCell ref="D38:F38"/>
    <mergeCell ref="D39:F39"/>
    <mergeCell ref="D40:F40"/>
    <mergeCell ref="A8:A9"/>
    <mergeCell ref="D8:F8"/>
    <mergeCell ref="D9:F9"/>
    <mergeCell ref="D27:F27"/>
    <mergeCell ref="A27:A28"/>
    <mergeCell ref="D29:F29"/>
    <mergeCell ref="D30:F30"/>
    <mergeCell ref="D31:F31"/>
    <mergeCell ref="D32:F32"/>
  </mergeCells>
  <printOptions/>
  <pageMargins left="0.5" right="0.5" top="0.5" bottom="0.5" header="0.5" footer="0.5"/>
  <pageSetup fitToHeight="1" fitToWidth="1" horizontalDpi="600" verticalDpi="600" orientation="landscape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CF114"/>
  <sheetViews>
    <sheetView workbookViewId="0" topLeftCell="A1">
      <selection activeCell="I23" sqref="I23"/>
    </sheetView>
  </sheetViews>
  <sheetFormatPr defaultColWidth="9.140625" defaultRowHeight="12.75"/>
  <cols>
    <col min="1" max="2" width="6.8515625" style="0" customWidth="1"/>
    <col min="3" max="3" width="7.57421875" style="0" customWidth="1"/>
    <col min="4" max="4" width="3.7109375" style="0" customWidth="1"/>
    <col min="5" max="5" width="2.421875" style="0" customWidth="1"/>
    <col min="6" max="6" width="3.7109375" style="0" customWidth="1"/>
    <col min="7" max="7" width="15.421875" style="0" customWidth="1"/>
    <col min="8" max="8" width="6.00390625" style="0" hidden="1" customWidth="1"/>
    <col min="9" max="9" width="7.57421875" style="0" bestFit="1" customWidth="1"/>
    <col min="10" max="10" width="8.8515625" style="0" bestFit="1" customWidth="1"/>
    <col min="11" max="11" width="8.7109375" style="0" bestFit="1" customWidth="1"/>
    <col min="12" max="12" width="9.28125" style="0" bestFit="1" customWidth="1"/>
    <col min="13" max="13" width="7.140625" style="0" customWidth="1"/>
    <col min="14" max="14" width="6.00390625" style="0" bestFit="1" customWidth="1"/>
    <col min="15" max="15" width="6.28125" style="0" bestFit="1" customWidth="1"/>
    <col min="16" max="16" width="7.140625" style="0" bestFit="1" customWidth="1"/>
    <col min="17" max="17" width="7.57421875" style="0" bestFit="1" customWidth="1"/>
    <col min="18" max="18" width="6.00390625" style="0" bestFit="1" customWidth="1"/>
    <col min="19" max="19" width="5.28125" style="0" bestFit="1" customWidth="1"/>
    <col min="20" max="20" width="6.00390625" style="0" bestFit="1" customWidth="1"/>
  </cols>
  <sheetData>
    <row r="1" spans="1:84" ht="12.75">
      <c r="A1" s="15" t="s">
        <v>0</v>
      </c>
      <c r="B1" s="15"/>
      <c r="C1" s="1" t="s">
        <v>59</v>
      </c>
      <c r="D1" s="1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</row>
    <row r="2" spans="1:84" ht="12.75">
      <c r="A2" s="15" t="s">
        <v>24</v>
      </c>
      <c r="B2" s="15"/>
      <c r="C2" s="1"/>
      <c r="D2" s="16"/>
      <c r="E2" s="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</row>
    <row r="3" spans="1:84" ht="12.75">
      <c r="A3" s="15" t="s">
        <v>1</v>
      </c>
      <c r="B3" s="15"/>
      <c r="C3" s="1"/>
      <c r="D3" s="1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</row>
    <row r="4" spans="1:84" ht="12.75">
      <c r="A4" s="15" t="s">
        <v>2</v>
      </c>
      <c r="B4" s="15"/>
      <c r="C4" s="1"/>
      <c r="D4" s="16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</row>
    <row r="5" spans="1:84" ht="12.75">
      <c r="A5" s="15"/>
      <c r="B5" s="1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</row>
    <row r="6" spans="1:84" ht="12.75">
      <c r="A6" s="15" t="s">
        <v>3</v>
      </c>
      <c r="B6" s="15"/>
      <c r="C6" s="1"/>
      <c r="D6" s="1" t="s">
        <v>83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</row>
    <row r="7" spans="1:84" ht="12.75">
      <c r="A7" s="7"/>
      <c r="B7" s="7"/>
      <c r="C7" s="7"/>
      <c r="D7" s="18"/>
      <c r="E7" s="18"/>
      <c r="F7" s="18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</row>
    <row r="8" spans="1:84" ht="13.5">
      <c r="A8" s="78" t="s">
        <v>4</v>
      </c>
      <c r="B8" s="19" t="s">
        <v>28</v>
      </c>
      <c r="C8" s="20" t="s">
        <v>5</v>
      </c>
      <c r="D8" s="80" t="s">
        <v>10</v>
      </c>
      <c r="E8" s="80"/>
      <c r="F8" s="80"/>
      <c r="G8" s="20" t="s">
        <v>37</v>
      </c>
      <c r="H8" s="21"/>
      <c r="I8" s="21" t="s">
        <v>38</v>
      </c>
      <c r="J8" s="22" t="s">
        <v>11</v>
      </c>
      <c r="K8" s="23" t="s">
        <v>7</v>
      </c>
      <c r="L8" s="24" t="s">
        <v>9</v>
      </c>
      <c r="M8" s="21" t="s">
        <v>14</v>
      </c>
      <c r="N8" s="25" t="s">
        <v>39</v>
      </c>
      <c r="O8" s="25" t="s">
        <v>40</v>
      </c>
      <c r="P8" s="20" t="s">
        <v>41</v>
      </c>
      <c r="Q8" s="20" t="s">
        <v>42</v>
      </c>
      <c r="R8" s="21" t="s">
        <v>43</v>
      </c>
      <c r="S8" s="20" t="s">
        <v>18</v>
      </c>
      <c r="T8" s="20" t="s">
        <v>44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</row>
    <row r="9" spans="1:84" ht="15" thickBot="1">
      <c r="A9" s="79"/>
      <c r="B9" s="26" t="s">
        <v>29</v>
      </c>
      <c r="C9" s="27" t="s">
        <v>17</v>
      </c>
      <c r="D9" s="76" t="s">
        <v>8</v>
      </c>
      <c r="E9" s="76"/>
      <c r="F9" s="76"/>
      <c r="G9" s="27" t="s">
        <v>45</v>
      </c>
      <c r="H9" s="28"/>
      <c r="I9" s="29" t="s">
        <v>19</v>
      </c>
      <c r="J9" s="30" t="s">
        <v>46</v>
      </c>
      <c r="K9" s="31" t="s">
        <v>12</v>
      </c>
      <c r="L9" s="32" t="s">
        <v>46</v>
      </c>
      <c r="M9" s="28" t="s">
        <v>15</v>
      </c>
      <c r="N9" s="33" t="s">
        <v>16</v>
      </c>
      <c r="O9" s="33" t="s">
        <v>16</v>
      </c>
      <c r="P9" s="27" t="s">
        <v>16</v>
      </c>
      <c r="Q9" s="27" t="s">
        <v>16</v>
      </c>
      <c r="R9" s="28" t="s">
        <v>16</v>
      </c>
      <c r="S9" s="27" t="s">
        <v>6</v>
      </c>
      <c r="T9" s="27" t="s">
        <v>16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</row>
    <row r="10" spans="1:84" ht="13.5" thickTop="1">
      <c r="A10" s="59" t="s">
        <v>13</v>
      </c>
      <c r="B10" s="59" t="s">
        <v>13</v>
      </c>
      <c r="C10" s="59">
        <v>0</v>
      </c>
      <c r="D10" s="59">
        <v>0</v>
      </c>
      <c r="E10" s="59"/>
      <c r="F10" s="59">
        <v>0</v>
      </c>
      <c r="G10" s="59">
        <v>0</v>
      </c>
      <c r="H10" s="59"/>
      <c r="I10" s="59">
        <v>0</v>
      </c>
      <c r="J10" s="59">
        <v>0</v>
      </c>
      <c r="K10" s="60">
        <f aca="true" t="shared" si="0" ref="K10:K22">IF(G10*I10&gt;=400,IF(B10="Roof",0,IF(0.25+15/SQRT(G10*I10)&lt;0.4,0.4,0.25+15/SQRT(G10*I10))),0)</f>
        <v>0</v>
      </c>
      <c r="L10" s="61">
        <f>IF(K10&gt;0,J10*K10,J10)</f>
        <v>0</v>
      </c>
      <c r="M10" s="59">
        <v>0</v>
      </c>
      <c r="N10" s="59">
        <f aca="true" t="shared" si="1" ref="N10:N22">0.15*M10/12*G10</f>
        <v>0</v>
      </c>
      <c r="O10" s="59"/>
      <c r="P10" s="59"/>
      <c r="Q10" s="59">
        <v>0</v>
      </c>
      <c r="R10" s="59">
        <f aca="true" t="shared" si="2" ref="R10:R22">0.15*D10*F10/144*C10</f>
        <v>0</v>
      </c>
      <c r="S10" s="59">
        <v>0</v>
      </c>
      <c r="T10" s="59">
        <f aca="true" t="shared" si="3" ref="T10:T22">S10*G10/1000</f>
        <v>0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</row>
    <row r="11" spans="1:84" ht="12.75">
      <c r="A11" s="8" t="s">
        <v>35</v>
      </c>
      <c r="B11" s="8" t="s">
        <v>36</v>
      </c>
      <c r="C11" s="8">
        <v>15.66</v>
      </c>
      <c r="D11" s="8">
        <v>14</v>
      </c>
      <c r="E11" s="8"/>
      <c r="F11" s="8">
        <v>24</v>
      </c>
      <c r="G11" s="8">
        <v>440</v>
      </c>
      <c r="H11" s="8"/>
      <c r="I11" s="8">
        <v>3</v>
      </c>
      <c r="J11" s="8">
        <v>150</v>
      </c>
      <c r="K11" s="55">
        <f t="shared" si="0"/>
        <v>0.6628614119223852</v>
      </c>
      <c r="L11" s="10">
        <f aca="true" t="shared" si="4" ref="L11:L22">IF(K11&gt;0,J11*K11,J11)</f>
        <v>99.42921178835779</v>
      </c>
      <c r="M11" s="8">
        <v>8</v>
      </c>
      <c r="N11" s="8">
        <f t="shared" si="1"/>
        <v>43.99999999999999</v>
      </c>
      <c r="O11" s="8"/>
      <c r="P11" s="8"/>
      <c r="Q11" s="8">
        <v>8</v>
      </c>
      <c r="R11" s="8">
        <f t="shared" si="2"/>
        <v>5.481000000000001</v>
      </c>
      <c r="S11" s="8">
        <v>20</v>
      </c>
      <c r="T11" s="8">
        <f t="shared" si="3"/>
        <v>8.8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</row>
    <row r="12" spans="1:84" ht="12.75">
      <c r="A12" s="6">
        <v>8</v>
      </c>
      <c r="B12" s="6" t="s">
        <v>36</v>
      </c>
      <c r="C12" s="6">
        <v>14.66</v>
      </c>
      <c r="D12" s="6">
        <v>14</v>
      </c>
      <c r="E12" s="6"/>
      <c r="F12" s="6">
        <v>24</v>
      </c>
      <c r="G12" s="8">
        <v>840</v>
      </c>
      <c r="H12" s="6"/>
      <c r="I12" s="6">
        <v>4</v>
      </c>
      <c r="J12" s="6">
        <v>100</v>
      </c>
      <c r="K12" s="9">
        <f t="shared" si="0"/>
        <v>0.5087745847533829</v>
      </c>
      <c r="L12" s="10">
        <f t="shared" si="4"/>
        <v>50.87745847533829</v>
      </c>
      <c r="M12" s="6">
        <v>7</v>
      </c>
      <c r="N12" s="6">
        <f t="shared" si="1"/>
        <v>73.5</v>
      </c>
      <c r="O12" s="6"/>
      <c r="P12" s="6"/>
      <c r="Q12" s="6">
        <v>8</v>
      </c>
      <c r="R12" s="6">
        <f t="shared" si="2"/>
        <v>5.131</v>
      </c>
      <c r="S12" s="6">
        <v>20</v>
      </c>
      <c r="T12" s="6">
        <f t="shared" si="3"/>
        <v>16.8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</row>
    <row r="13" spans="1:84" ht="12.75">
      <c r="A13" s="6">
        <v>7</v>
      </c>
      <c r="B13" s="6" t="s">
        <v>36</v>
      </c>
      <c r="C13" s="6">
        <v>14</v>
      </c>
      <c r="D13" s="6">
        <v>14</v>
      </c>
      <c r="E13" s="6"/>
      <c r="F13" s="6">
        <v>24</v>
      </c>
      <c r="G13" s="8">
        <v>840</v>
      </c>
      <c r="H13" s="6"/>
      <c r="I13" s="6">
        <v>4</v>
      </c>
      <c r="J13" s="6">
        <v>80</v>
      </c>
      <c r="K13" s="9">
        <f t="shared" si="0"/>
        <v>0.5087745847533829</v>
      </c>
      <c r="L13" s="10">
        <f t="shared" si="4"/>
        <v>40.70196678027063</v>
      </c>
      <c r="M13" s="6">
        <v>7</v>
      </c>
      <c r="N13" s="6">
        <f t="shared" si="1"/>
        <v>73.5</v>
      </c>
      <c r="O13" s="6"/>
      <c r="P13" s="6"/>
      <c r="Q13" s="6">
        <v>8</v>
      </c>
      <c r="R13" s="6">
        <f t="shared" si="2"/>
        <v>4.9</v>
      </c>
      <c r="S13" s="6">
        <v>20</v>
      </c>
      <c r="T13" s="6">
        <f t="shared" si="3"/>
        <v>16.8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</row>
    <row r="14" spans="1:84" ht="12.75">
      <c r="A14" s="6">
        <v>6</v>
      </c>
      <c r="B14" s="6" t="s">
        <v>36</v>
      </c>
      <c r="C14" s="6">
        <v>14</v>
      </c>
      <c r="D14" s="6">
        <v>14</v>
      </c>
      <c r="E14" s="6"/>
      <c r="F14" s="6">
        <v>24</v>
      </c>
      <c r="G14" s="8">
        <v>840</v>
      </c>
      <c r="H14" s="6"/>
      <c r="I14" s="6">
        <v>4</v>
      </c>
      <c r="J14" s="6">
        <v>80</v>
      </c>
      <c r="K14" s="9">
        <f t="shared" si="0"/>
        <v>0.5087745847533829</v>
      </c>
      <c r="L14" s="10">
        <f t="shared" si="4"/>
        <v>40.70196678027063</v>
      </c>
      <c r="M14" s="6">
        <v>7</v>
      </c>
      <c r="N14" s="6">
        <f t="shared" si="1"/>
        <v>73.5</v>
      </c>
      <c r="O14" s="6"/>
      <c r="P14" s="6"/>
      <c r="Q14" s="6">
        <v>8</v>
      </c>
      <c r="R14" s="6">
        <f t="shared" si="2"/>
        <v>4.9</v>
      </c>
      <c r="S14" s="6">
        <v>20</v>
      </c>
      <c r="T14" s="6">
        <f t="shared" si="3"/>
        <v>16.8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</row>
    <row r="15" spans="1:84" ht="12.75">
      <c r="A15" s="6">
        <v>5</v>
      </c>
      <c r="B15" s="6" t="s">
        <v>36</v>
      </c>
      <c r="C15" s="6">
        <v>14</v>
      </c>
      <c r="D15" s="6">
        <v>14</v>
      </c>
      <c r="E15" s="6"/>
      <c r="F15" s="6">
        <v>24</v>
      </c>
      <c r="G15" s="8">
        <v>840</v>
      </c>
      <c r="H15" s="6"/>
      <c r="I15" s="6">
        <v>4</v>
      </c>
      <c r="J15" s="6">
        <v>80</v>
      </c>
      <c r="K15" s="9">
        <f t="shared" si="0"/>
        <v>0.5087745847533829</v>
      </c>
      <c r="L15" s="10">
        <f t="shared" si="4"/>
        <v>40.70196678027063</v>
      </c>
      <c r="M15" s="6">
        <v>7</v>
      </c>
      <c r="N15" s="6">
        <f t="shared" si="1"/>
        <v>73.5</v>
      </c>
      <c r="O15" s="6"/>
      <c r="P15" s="6"/>
      <c r="Q15" s="6">
        <v>8</v>
      </c>
      <c r="R15" s="6">
        <f t="shared" si="2"/>
        <v>4.9</v>
      </c>
      <c r="S15" s="6">
        <v>20</v>
      </c>
      <c r="T15" s="6">
        <f t="shared" si="3"/>
        <v>16.8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</row>
    <row r="16" spans="1:84" ht="12.75">
      <c r="A16" s="6">
        <v>4</v>
      </c>
      <c r="B16" s="6" t="s">
        <v>36</v>
      </c>
      <c r="C16" s="6">
        <v>14</v>
      </c>
      <c r="D16" s="6">
        <v>14</v>
      </c>
      <c r="E16" s="6"/>
      <c r="F16" s="6">
        <v>24</v>
      </c>
      <c r="G16" s="8">
        <v>840</v>
      </c>
      <c r="H16" s="6"/>
      <c r="I16" s="6">
        <v>4</v>
      </c>
      <c r="J16" s="6">
        <v>80</v>
      </c>
      <c r="K16" s="9">
        <f t="shared" si="0"/>
        <v>0.5087745847533829</v>
      </c>
      <c r="L16" s="10">
        <f t="shared" si="4"/>
        <v>40.70196678027063</v>
      </c>
      <c r="M16" s="6">
        <v>7</v>
      </c>
      <c r="N16" s="6">
        <f t="shared" si="1"/>
        <v>73.5</v>
      </c>
      <c r="O16" s="6"/>
      <c r="P16" s="6"/>
      <c r="Q16" s="6">
        <v>8</v>
      </c>
      <c r="R16" s="6">
        <f t="shared" si="2"/>
        <v>4.9</v>
      </c>
      <c r="S16" s="6">
        <v>20</v>
      </c>
      <c r="T16" s="6">
        <f t="shared" si="3"/>
        <v>16.8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</row>
    <row r="17" spans="1:84" ht="12.75">
      <c r="A17" s="6">
        <v>3</v>
      </c>
      <c r="B17" s="6" t="s">
        <v>36</v>
      </c>
      <c r="C17" s="6">
        <v>14</v>
      </c>
      <c r="D17" s="6">
        <v>14</v>
      </c>
      <c r="E17" s="6"/>
      <c r="F17" s="6">
        <v>24</v>
      </c>
      <c r="G17" s="8">
        <v>840</v>
      </c>
      <c r="H17" s="6"/>
      <c r="I17" s="6">
        <v>4</v>
      </c>
      <c r="J17" s="6">
        <v>80</v>
      </c>
      <c r="K17" s="9">
        <f t="shared" si="0"/>
        <v>0.5087745847533829</v>
      </c>
      <c r="L17" s="10">
        <f t="shared" si="4"/>
        <v>40.70196678027063</v>
      </c>
      <c r="M17" s="6">
        <v>8</v>
      </c>
      <c r="N17" s="6">
        <f t="shared" si="1"/>
        <v>84</v>
      </c>
      <c r="O17" s="6"/>
      <c r="P17" s="6"/>
      <c r="Q17" s="6">
        <v>8</v>
      </c>
      <c r="R17" s="6">
        <f t="shared" si="2"/>
        <v>4.9</v>
      </c>
      <c r="S17" s="6">
        <v>20</v>
      </c>
      <c r="T17" s="6">
        <f t="shared" si="3"/>
        <v>16.8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</row>
    <row r="18" spans="1:84" ht="12.75">
      <c r="A18" s="6">
        <v>2</v>
      </c>
      <c r="B18" s="6" t="s">
        <v>36</v>
      </c>
      <c r="C18" s="6">
        <v>14</v>
      </c>
      <c r="D18" s="6">
        <v>14</v>
      </c>
      <c r="E18" s="6"/>
      <c r="F18" s="6">
        <v>24</v>
      </c>
      <c r="G18" s="8">
        <v>840</v>
      </c>
      <c r="H18" s="6"/>
      <c r="I18" s="6">
        <v>4</v>
      </c>
      <c r="J18" s="6">
        <v>80</v>
      </c>
      <c r="K18" s="9">
        <f t="shared" si="0"/>
        <v>0.5087745847533829</v>
      </c>
      <c r="L18" s="10">
        <f t="shared" si="4"/>
        <v>40.70196678027063</v>
      </c>
      <c r="M18" s="6">
        <v>8</v>
      </c>
      <c r="N18" s="6">
        <f t="shared" si="1"/>
        <v>84</v>
      </c>
      <c r="O18" s="6"/>
      <c r="P18" s="6"/>
      <c r="Q18" s="6">
        <v>8</v>
      </c>
      <c r="R18" s="6">
        <f t="shared" si="2"/>
        <v>4.9</v>
      </c>
      <c r="S18" s="6">
        <v>20</v>
      </c>
      <c r="T18" s="6">
        <f t="shared" si="3"/>
        <v>16.8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</row>
    <row r="19" spans="1:84" ht="12.75">
      <c r="A19" s="6">
        <v>1</v>
      </c>
      <c r="B19" s="6" t="s">
        <v>36</v>
      </c>
      <c r="C19" s="6">
        <v>20</v>
      </c>
      <c r="D19" s="6">
        <v>14</v>
      </c>
      <c r="E19" s="6"/>
      <c r="F19" s="6">
        <v>24</v>
      </c>
      <c r="G19" s="6">
        <v>440</v>
      </c>
      <c r="H19" s="6"/>
      <c r="I19" s="6">
        <v>4</v>
      </c>
      <c r="J19" s="6">
        <v>100</v>
      </c>
      <c r="K19" s="9">
        <f t="shared" si="0"/>
        <v>0.6075484709670971</v>
      </c>
      <c r="L19" s="10">
        <f t="shared" si="4"/>
        <v>60.75484709670971</v>
      </c>
      <c r="M19" s="6">
        <v>8</v>
      </c>
      <c r="N19" s="6">
        <f t="shared" si="1"/>
        <v>43.99999999999999</v>
      </c>
      <c r="O19" s="6"/>
      <c r="P19" s="6"/>
      <c r="Q19" s="6">
        <v>8</v>
      </c>
      <c r="R19" s="6">
        <f t="shared" si="2"/>
        <v>7.000000000000001</v>
      </c>
      <c r="S19" s="6">
        <v>20</v>
      </c>
      <c r="T19" s="6">
        <f t="shared" si="3"/>
        <v>8.8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</row>
    <row r="20" spans="1:84" ht="12.75">
      <c r="A20" s="62" t="s">
        <v>56</v>
      </c>
      <c r="B20" s="62" t="s">
        <v>36</v>
      </c>
      <c r="C20" s="62">
        <v>0</v>
      </c>
      <c r="D20" s="62">
        <v>0</v>
      </c>
      <c r="E20" s="62"/>
      <c r="F20" s="62">
        <v>0</v>
      </c>
      <c r="G20" s="62">
        <v>0</v>
      </c>
      <c r="H20" s="62"/>
      <c r="I20" s="62">
        <v>0</v>
      </c>
      <c r="J20" s="62">
        <v>0</v>
      </c>
      <c r="K20" s="63">
        <f t="shared" si="0"/>
        <v>0</v>
      </c>
      <c r="L20" s="64">
        <f t="shared" si="4"/>
        <v>0</v>
      </c>
      <c r="M20" s="62">
        <v>0</v>
      </c>
      <c r="N20" s="62">
        <f t="shared" si="1"/>
        <v>0</v>
      </c>
      <c r="O20" s="62"/>
      <c r="P20" s="62"/>
      <c r="Q20" s="62">
        <v>0</v>
      </c>
      <c r="R20" s="62">
        <f t="shared" si="2"/>
        <v>0</v>
      </c>
      <c r="S20" s="62">
        <v>0</v>
      </c>
      <c r="T20" s="62">
        <f t="shared" si="3"/>
        <v>0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</row>
    <row r="21" spans="1:84" ht="12.75">
      <c r="A21" s="8" t="s">
        <v>57</v>
      </c>
      <c r="B21" s="8" t="s">
        <v>36</v>
      </c>
      <c r="C21" s="8">
        <v>10.5</v>
      </c>
      <c r="D21" s="8">
        <v>14</v>
      </c>
      <c r="E21" s="8"/>
      <c r="F21" s="8">
        <v>24</v>
      </c>
      <c r="G21" s="8">
        <v>440</v>
      </c>
      <c r="H21" s="8"/>
      <c r="I21" s="8">
        <v>4</v>
      </c>
      <c r="J21" s="8">
        <v>40</v>
      </c>
      <c r="K21" s="55">
        <f t="shared" si="0"/>
        <v>0.6075484709670971</v>
      </c>
      <c r="L21" s="56">
        <f t="shared" si="4"/>
        <v>24.30193883868388</v>
      </c>
      <c r="M21" s="8">
        <v>5</v>
      </c>
      <c r="N21" s="8">
        <f t="shared" si="1"/>
        <v>27.5</v>
      </c>
      <c r="O21" s="8"/>
      <c r="P21" s="8"/>
      <c r="Q21" s="8">
        <v>0</v>
      </c>
      <c r="R21" s="8">
        <f t="shared" si="2"/>
        <v>3.6750000000000003</v>
      </c>
      <c r="S21" s="8">
        <v>20</v>
      </c>
      <c r="T21" s="8">
        <f t="shared" si="3"/>
        <v>8.8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</row>
    <row r="22" spans="1:84" ht="12.75">
      <c r="A22" s="8" t="s">
        <v>58</v>
      </c>
      <c r="B22" s="8" t="s">
        <v>36</v>
      </c>
      <c r="C22" s="8">
        <v>10</v>
      </c>
      <c r="D22" s="8">
        <v>14</v>
      </c>
      <c r="E22" s="8"/>
      <c r="F22" s="8">
        <v>24</v>
      </c>
      <c r="G22" s="8">
        <v>440</v>
      </c>
      <c r="H22" s="8"/>
      <c r="I22" s="8">
        <v>4</v>
      </c>
      <c r="J22" s="8">
        <v>40</v>
      </c>
      <c r="K22" s="55">
        <f t="shared" si="0"/>
        <v>0.6075484709670971</v>
      </c>
      <c r="L22" s="56">
        <f t="shared" si="4"/>
        <v>24.30193883868388</v>
      </c>
      <c r="M22" s="8">
        <v>5</v>
      </c>
      <c r="N22" s="8">
        <f t="shared" si="1"/>
        <v>27.5</v>
      </c>
      <c r="O22" s="8"/>
      <c r="P22" s="8"/>
      <c r="Q22" s="8">
        <v>0</v>
      </c>
      <c r="R22" s="8">
        <f t="shared" si="2"/>
        <v>3.5000000000000004</v>
      </c>
      <c r="S22" s="8">
        <v>20</v>
      </c>
      <c r="T22" s="8">
        <f t="shared" si="3"/>
        <v>8.8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</row>
    <row r="23" spans="1:84" ht="12.7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</row>
    <row r="24" spans="21:84" ht="12.75"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</row>
    <row r="25" spans="21:84" ht="12.75"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</row>
    <row r="26" spans="21:84" ht="12.75"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</row>
    <row r="27" spans="1:84" ht="13.5">
      <c r="A27" s="84" t="s">
        <v>4</v>
      </c>
      <c r="B27" s="21" t="s">
        <v>47</v>
      </c>
      <c r="C27" s="35" t="s">
        <v>48</v>
      </c>
      <c r="D27" s="81" t="s">
        <v>49</v>
      </c>
      <c r="E27" s="82"/>
      <c r="F27" s="83"/>
      <c r="G27" s="38" t="s">
        <v>50</v>
      </c>
      <c r="H27" s="36"/>
      <c r="I27" s="37" t="s">
        <v>51</v>
      </c>
      <c r="J27" s="39" t="s">
        <v>52</v>
      </c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</row>
    <row r="28" spans="1:84" ht="13.5" thickBot="1">
      <c r="A28" s="85"/>
      <c r="B28" s="28" t="s">
        <v>16</v>
      </c>
      <c r="C28" s="41" t="s">
        <v>16</v>
      </c>
      <c r="D28" s="75" t="s">
        <v>16</v>
      </c>
      <c r="E28" s="76"/>
      <c r="F28" s="77"/>
      <c r="G28" s="43" t="s">
        <v>16</v>
      </c>
      <c r="H28" s="28"/>
      <c r="I28" s="42" t="s">
        <v>16</v>
      </c>
      <c r="J28" s="27" t="s">
        <v>16</v>
      </c>
      <c r="K28" s="58"/>
      <c r="L28" s="45" t="s">
        <v>53</v>
      </c>
      <c r="M28" s="2"/>
      <c r="N28" s="2"/>
      <c r="O28" s="2"/>
      <c r="P28" s="2"/>
      <c r="Q28" s="58"/>
      <c r="R28" s="2"/>
      <c r="S28" s="2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</row>
    <row r="29" spans="1:84" ht="13.5" thickTop="1">
      <c r="A29" s="5" t="s">
        <v>13</v>
      </c>
      <c r="B29" s="51">
        <f aca="true" t="shared" si="5" ref="B29:B41">L10*G10/1000</f>
        <v>0</v>
      </c>
      <c r="C29" s="52">
        <f aca="true" t="shared" si="6" ref="C29:C41">(N10+O10+P10+Q10+R10+T10)</f>
        <v>0</v>
      </c>
      <c r="D29" s="86">
        <f>B29</f>
        <v>0</v>
      </c>
      <c r="E29" s="87"/>
      <c r="F29" s="87"/>
      <c r="G29" s="52">
        <f>C29</f>
        <v>0</v>
      </c>
      <c r="H29" s="54"/>
      <c r="I29" s="69">
        <f aca="true" t="shared" si="7" ref="I29:I41">D29+G29</f>
        <v>0</v>
      </c>
      <c r="J29" s="70">
        <f aca="true" t="shared" si="8" ref="J29:J41">1.2*G29+1.6*D29</f>
        <v>0</v>
      </c>
      <c r="K29" s="58"/>
      <c r="L29" s="45" t="s">
        <v>21</v>
      </c>
      <c r="M29" s="3"/>
      <c r="N29" s="3"/>
      <c r="O29" s="3"/>
      <c r="P29" s="45">
        <v>4</v>
      </c>
      <c r="Q29" s="58"/>
      <c r="R29" s="3"/>
      <c r="S29" s="3"/>
      <c r="T29" s="4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</row>
    <row r="30" spans="1:84" ht="12.75">
      <c r="A30" s="6" t="s">
        <v>35</v>
      </c>
      <c r="B30" s="9">
        <f t="shared" si="5"/>
        <v>43.74885318687743</v>
      </c>
      <c r="C30" s="11">
        <f t="shared" si="6"/>
        <v>66.28099999999999</v>
      </c>
      <c r="D30" s="72">
        <f aca="true" t="shared" si="9" ref="D30:D41">D29+B30</f>
        <v>43.74885318687743</v>
      </c>
      <c r="E30" s="73"/>
      <c r="F30" s="74"/>
      <c r="G30" s="11">
        <f aca="true" t="shared" si="10" ref="G30:G41">G29+C30</f>
        <v>66.28099999999999</v>
      </c>
      <c r="H30" s="13"/>
      <c r="I30" s="68">
        <f t="shared" si="7"/>
        <v>110.02985318687743</v>
      </c>
      <c r="J30" s="71">
        <f t="shared" si="8"/>
        <v>149.53536509900388</v>
      </c>
      <c r="K30" s="58"/>
      <c r="L30" s="45" t="s">
        <v>22</v>
      </c>
      <c r="M30" s="3"/>
      <c r="N30" s="3"/>
      <c r="O30" s="3"/>
      <c r="P30" s="45">
        <v>4</v>
      </c>
      <c r="Q30" s="58"/>
      <c r="R30" s="45"/>
      <c r="S30" s="3"/>
      <c r="T30" s="4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</row>
    <row r="31" spans="1:84" ht="12.75">
      <c r="A31" s="6">
        <v>9</v>
      </c>
      <c r="B31" s="9">
        <f t="shared" si="5"/>
        <v>42.73706511928416</v>
      </c>
      <c r="C31" s="11">
        <f t="shared" si="6"/>
        <v>103.431</v>
      </c>
      <c r="D31" s="72">
        <f t="shared" si="9"/>
        <v>86.4859183061616</v>
      </c>
      <c r="E31" s="73"/>
      <c r="F31" s="74"/>
      <c r="G31" s="11">
        <f t="shared" si="10"/>
        <v>169.712</v>
      </c>
      <c r="H31" s="13"/>
      <c r="I31" s="68">
        <f t="shared" si="7"/>
        <v>256.19791830616157</v>
      </c>
      <c r="J31" s="71">
        <f t="shared" si="8"/>
        <v>342.03186928985855</v>
      </c>
      <c r="K31" s="58"/>
      <c r="L31" s="45" t="s">
        <v>23</v>
      </c>
      <c r="M31" s="3"/>
      <c r="N31" s="3"/>
      <c r="O31" s="3"/>
      <c r="P31" s="45">
        <v>3</v>
      </c>
      <c r="Q31" s="58"/>
      <c r="R31" s="45"/>
      <c r="S31" s="3"/>
      <c r="T31" s="4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</row>
    <row r="32" spans="1:84" ht="12.75">
      <c r="A32" s="6">
        <f aca="true" t="shared" si="11" ref="A32:A40">A13</f>
        <v>7</v>
      </c>
      <c r="B32" s="9">
        <f t="shared" si="5"/>
        <v>34.18965209542733</v>
      </c>
      <c r="C32" s="11">
        <f t="shared" si="6"/>
        <v>103.2</v>
      </c>
      <c r="D32" s="72">
        <f t="shared" si="9"/>
        <v>120.67557040158891</v>
      </c>
      <c r="E32" s="73"/>
      <c r="F32" s="74"/>
      <c r="G32" s="11">
        <f t="shared" si="10"/>
        <v>272.912</v>
      </c>
      <c r="H32" s="13"/>
      <c r="I32" s="68">
        <f t="shared" si="7"/>
        <v>393.5875704015889</v>
      </c>
      <c r="J32" s="71">
        <f t="shared" si="8"/>
        <v>520.5753126425423</v>
      </c>
      <c r="K32" s="58"/>
      <c r="L32" s="45" t="s">
        <v>20</v>
      </c>
      <c r="M32" s="3"/>
      <c r="N32" s="3"/>
      <c r="O32" s="3"/>
      <c r="P32" s="45">
        <v>2</v>
      </c>
      <c r="Q32" s="58"/>
      <c r="R32" s="45"/>
      <c r="S32" s="3"/>
      <c r="T32" s="4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</row>
    <row r="33" spans="1:84" ht="12.75">
      <c r="A33" s="6">
        <f t="shared" si="11"/>
        <v>6</v>
      </c>
      <c r="B33" s="9">
        <f t="shared" si="5"/>
        <v>34.18965209542733</v>
      </c>
      <c r="C33" s="11">
        <f t="shared" si="6"/>
        <v>103.2</v>
      </c>
      <c r="D33" s="72">
        <f t="shared" si="9"/>
        <v>154.86522249701625</v>
      </c>
      <c r="E33" s="73"/>
      <c r="F33" s="74"/>
      <c r="G33" s="11">
        <f t="shared" si="10"/>
        <v>376.11199999999997</v>
      </c>
      <c r="H33" s="13"/>
      <c r="I33" s="68">
        <f t="shared" si="7"/>
        <v>530.9772224970162</v>
      </c>
      <c r="J33" s="71">
        <f t="shared" si="8"/>
        <v>699.1187559952259</v>
      </c>
      <c r="K33" s="58"/>
      <c r="L33" s="45"/>
      <c r="M33" s="3"/>
      <c r="N33" s="3"/>
      <c r="O33" s="3"/>
      <c r="P33" s="3"/>
      <c r="Q33" s="58"/>
      <c r="R33" s="45"/>
      <c r="S33" s="3"/>
      <c r="T33" s="4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</row>
    <row r="34" spans="1:84" ht="12.75">
      <c r="A34" s="6">
        <f t="shared" si="11"/>
        <v>5</v>
      </c>
      <c r="B34" s="9">
        <f t="shared" si="5"/>
        <v>34.18965209542733</v>
      </c>
      <c r="C34" s="11">
        <f t="shared" si="6"/>
        <v>103.2</v>
      </c>
      <c r="D34" s="72">
        <f t="shared" si="9"/>
        <v>189.05487459244358</v>
      </c>
      <c r="E34" s="73"/>
      <c r="F34" s="74"/>
      <c r="G34" s="11">
        <f t="shared" si="10"/>
        <v>479.31199999999995</v>
      </c>
      <c r="H34" s="13"/>
      <c r="I34" s="68">
        <f t="shared" si="7"/>
        <v>668.3668745924435</v>
      </c>
      <c r="J34" s="71">
        <f t="shared" si="8"/>
        <v>877.6621993479096</v>
      </c>
      <c r="K34" s="58"/>
      <c r="L34" s="45" t="s">
        <v>30</v>
      </c>
      <c r="M34" s="3"/>
      <c r="N34" s="3"/>
      <c r="O34" s="3"/>
      <c r="P34" s="3"/>
      <c r="Q34" s="58"/>
      <c r="R34" s="45"/>
      <c r="S34" s="3"/>
      <c r="T34" s="4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</row>
    <row r="35" spans="1:84" ht="12.75">
      <c r="A35" s="6">
        <f t="shared" si="11"/>
        <v>4</v>
      </c>
      <c r="B35" s="9">
        <f t="shared" si="5"/>
        <v>34.18965209542733</v>
      </c>
      <c r="C35" s="11">
        <f t="shared" si="6"/>
        <v>103.2</v>
      </c>
      <c r="D35" s="72">
        <f t="shared" si="9"/>
        <v>223.24452668787092</v>
      </c>
      <c r="E35" s="73"/>
      <c r="F35" s="74"/>
      <c r="G35" s="11">
        <f t="shared" si="10"/>
        <v>582.512</v>
      </c>
      <c r="H35" s="13"/>
      <c r="I35" s="68">
        <f t="shared" si="7"/>
        <v>805.7565266878709</v>
      </c>
      <c r="J35" s="71">
        <f t="shared" si="8"/>
        <v>1056.2056427005934</v>
      </c>
      <c r="K35" s="58"/>
      <c r="L35" s="45" t="s">
        <v>54</v>
      </c>
      <c r="M35" s="3"/>
      <c r="N35" s="3"/>
      <c r="O35" s="3"/>
      <c r="P35" s="3"/>
      <c r="Q35" s="58"/>
      <c r="R35" s="3"/>
      <c r="S35" s="3"/>
      <c r="T35" s="4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</row>
    <row r="36" spans="1:84" ht="12.75">
      <c r="A36" s="6">
        <f t="shared" si="11"/>
        <v>3</v>
      </c>
      <c r="B36" s="9">
        <f t="shared" si="5"/>
        <v>34.18965209542733</v>
      </c>
      <c r="C36" s="11">
        <f t="shared" si="6"/>
        <v>113.7</v>
      </c>
      <c r="D36" s="72">
        <f t="shared" si="9"/>
        <v>257.43417878329825</v>
      </c>
      <c r="E36" s="73"/>
      <c r="F36" s="74"/>
      <c r="G36" s="11">
        <f t="shared" si="10"/>
        <v>696.212</v>
      </c>
      <c r="H36" s="13"/>
      <c r="I36" s="68">
        <f t="shared" si="7"/>
        <v>953.6461787832982</v>
      </c>
      <c r="J36" s="71">
        <f t="shared" si="8"/>
        <v>1247.3490860532772</v>
      </c>
      <c r="K36" s="58"/>
      <c r="L36" s="45" t="s">
        <v>31</v>
      </c>
      <c r="M36" s="3"/>
      <c r="N36" s="3"/>
      <c r="O36" s="3"/>
      <c r="P36" s="3"/>
      <c r="Q36" s="58"/>
      <c r="R36" s="3"/>
      <c r="S36" s="3"/>
      <c r="T36" s="4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</row>
    <row r="37" spans="1:84" ht="12.75">
      <c r="A37" s="6">
        <f t="shared" si="11"/>
        <v>2</v>
      </c>
      <c r="B37" s="9">
        <f t="shared" si="5"/>
        <v>34.18965209542733</v>
      </c>
      <c r="C37" s="11">
        <f t="shared" si="6"/>
        <v>113.7</v>
      </c>
      <c r="D37" s="72">
        <f t="shared" si="9"/>
        <v>291.6238308787256</v>
      </c>
      <c r="E37" s="73"/>
      <c r="F37" s="74"/>
      <c r="G37" s="11">
        <f t="shared" si="10"/>
        <v>809.912</v>
      </c>
      <c r="H37" s="13"/>
      <c r="I37" s="68">
        <f t="shared" si="7"/>
        <v>1101.5358308787256</v>
      </c>
      <c r="J37" s="71">
        <f t="shared" si="8"/>
        <v>1438.492529405961</v>
      </c>
      <c r="K37" s="58"/>
      <c r="L37" s="45" t="s">
        <v>32</v>
      </c>
      <c r="M37" s="3"/>
      <c r="N37" s="3"/>
      <c r="O37" s="3"/>
      <c r="P37" s="3"/>
      <c r="Q37" s="58"/>
      <c r="R37" s="3"/>
      <c r="S37" s="3"/>
      <c r="T37" s="4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</row>
    <row r="38" spans="1:84" ht="12.75">
      <c r="A38" s="6">
        <f t="shared" si="11"/>
        <v>1</v>
      </c>
      <c r="B38" s="9">
        <f t="shared" si="5"/>
        <v>26.732132722552272</v>
      </c>
      <c r="C38" s="11">
        <f t="shared" si="6"/>
        <v>67.8</v>
      </c>
      <c r="D38" s="72">
        <f t="shared" si="9"/>
        <v>318.35596360127784</v>
      </c>
      <c r="E38" s="73"/>
      <c r="F38" s="74"/>
      <c r="G38" s="11">
        <f t="shared" si="10"/>
        <v>877.712</v>
      </c>
      <c r="H38" s="13"/>
      <c r="I38" s="68">
        <f t="shared" si="7"/>
        <v>1196.0679636012778</v>
      </c>
      <c r="J38" s="71">
        <f t="shared" si="8"/>
        <v>1562.6239417620445</v>
      </c>
      <c r="K38" s="58"/>
      <c r="L38" s="45" t="s">
        <v>33</v>
      </c>
      <c r="M38" s="3"/>
      <c r="N38" s="3"/>
      <c r="O38" s="3"/>
      <c r="P38" s="3"/>
      <c r="Q38" s="58"/>
      <c r="R38" s="3"/>
      <c r="S38" s="3"/>
      <c r="T38" s="4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</row>
    <row r="39" spans="1:84" ht="12.75">
      <c r="A39" s="6" t="str">
        <f t="shared" si="11"/>
        <v>P-2</v>
      </c>
      <c r="B39" s="9">
        <f t="shared" si="5"/>
        <v>0</v>
      </c>
      <c r="C39" s="11">
        <f t="shared" si="6"/>
        <v>0</v>
      </c>
      <c r="D39" s="72">
        <f t="shared" si="9"/>
        <v>318.35596360127784</v>
      </c>
      <c r="E39" s="73"/>
      <c r="F39" s="74"/>
      <c r="G39" s="11">
        <f t="shared" si="10"/>
        <v>877.712</v>
      </c>
      <c r="H39" s="13"/>
      <c r="I39" s="68">
        <f t="shared" si="7"/>
        <v>1196.0679636012778</v>
      </c>
      <c r="J39" s="71">
        <f t="shared" si="8"/>
        <v>1562.6239417620445</v>
      </c>
      <c r="K39" s="58"/>
      <c r="L39" s="45" t="s">
        <v>34</v>
      </c>
      <c r="M39" s="58"/>
      <c r="N39" s="58"/>
      <c r="O39" s="58"/>
      <c r="P39" s="58"/>
      <c r="Q39" s="58"/>
      <c r="R39" s="3"/>
      <c r="S39" s="3"/>
      <c r="T39" s="4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</row>
    <row r="40" spans="1:84" ht="12.75">
      <c r="A40" s="6" t="str">
        <f t="shared" si="11"/>
        <v>P-3</v>
      </c>
      <c r="B40" s="9">
        <f t="shared" si="5"/>
        <v>10.692853089020907</v>
      </c>
      <c r="C40" s="11">
        <f t="shared" si="6"/>
        <v>39.975</v>
      </c>
      <c r="D40" s="72">
        <f t="shared" si="9"/>
        <v>329.04881669029874</v>
      </c>
      <c r="E40" s="73"/>
      <c r="F40" s="74"/>
      <c r="G40" s="11">
        <f t="shared" si="10"/>
        <v>917.687</v>
      </c>
      <c r="H40" s="14"/>
      <c r="I40" s="68">
        <f t="shared" si="7"/>
        <v>1246.7358166902986</v>
      </c>
      <c r="J40" s="71">
        <f t="shared" si="8"/>
        <v>1627.702506704478</v>
      </c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</row>
    <row r="41" spans="1:84" ht="12.75">
      <c r="A41" s="57" t="s">
        <v>58</v>
      </c>
      <c r="B41" s="9">
        <f t="shared" si="5"/>
        <v>10.692853089020907</v>
      </c>
      <c r="C41" s="11">
        <f t="shared" si="6"/>
        <v>39.8</v>
      </c>
      <c r="D41" s="72">
        <f t="shared" si="9"/>
        <v>339.74166977931964</v>
      </c>
      <c r="E41" s="73"/>
      <c r="F41" s="74"/>
      <c r="G41" s="11">
        <f t="shared" si="10"/>
        <v>957.487</v>
      </c>
      <c r="H41" s="58"/>
      <c r="I41" s="68">
        <f t="shared" si="7"/>
        <v>1297.2286697793197</v>
      </c>
      <c r="J41" s="71">
        <f t="shared" si="8"/>
        <v>1692.5710716469112</v>
      </c>
      <c r="K41" s="2"/>
      <c r="L41" s="2"/>
      <c r="M41" s="2"/>
      <c r="N41" s="46"/>
      <c r="O41" s="58"/>
      <c r="P41" s="58"/>
      <c r="Q41" s="58"/>
      <c r="R41" s="58"/>
      <c r="S41" s="58"/>
      <c r="T41" s="58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</row>
    <row r="42" spans="1:84" ht="12.7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</row>
    <row r="43" spans="14:84" ht="12.75">
      <c r="N43" s="58"/>
      <c r="O43" s="58"/>
      <c r="P43" s="58"/>
      <c r="Q43" s="58"/>
      <c r="R43" s="58"/>
      <c r="S43" s="58"/>
      <c r="T43" s="58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</row>
    <row r="44" spans="14:84" ht="12.75">
      <c r="N44" s="58"/>
      <c r="O44" s="58"/>
      <c r="P44" s="58"/>
      <c r="Q44" s="58"/>
      <c r="R44" s="58"/>
      <c r="S44" s="58"/>
      <c r="T44" s="58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</row>
    <row r="45" spans="1:84" ht="12.75">
      <c r="A45" s="47" t="s">
        <v>25</v>
      </c>
      <c r="B45" s="47"/>
      <c r="C45" s="2"/>
      <c r="D45" s="2"/>
      <c r="E45" s="2"/>
      <c r="F45" s="2"/>
      <c r="G45" s="2"/>
      <c r="H45" s="2"/>
      <c r="I45" s="2"/>
      <c r="J45" s="2"/>
      <c r="K45" s="2"/>
      <c r="L45" s="2"/>
      <c r="M45" s="58"/>
      <c r="N45" s="58"/>
      <c r="O45" s="58"/>
      <c r="P45" s="58"/>
      <c r="Q45" s="58"/>
      <c r="R45" s="58"/>
      <c r="S45" s="58"/>
      <c r="T45" s="58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</row>
    <row r="46" spans="1:21" ht="12.75">
      <c r="A46" s="46" t="s">
        <v>26</v>
      </c>
      <c r="B46" s="46"/>
      <c r="C46" s="2"/>
      <c r="D46" s="2"/>
      <c r="E46" s="2"/>
      <c r="F46" s="2"/>
      <c r="G46" s="2">
        <v>4000</v>
      </c>
      <c r="H46" s="2"/>
      <c r="I46" s="16"/>
      <c r="J46" s="16" t="s">
        <v>27</v>
      </c>
      <c r="K46" s="2"/>
      <c r="M46" s="13">
        <f>SQRT(G47)</f>
        <v>18.008530407693737</v>
      </c>
      <c r="N46" s="58"/>
      <c r="O46" s="58"/>
      <c r="P46" s="58"/>
      <c r="Q46" s="58"/>
      <c r="R46" s="58"/>
      <c r="S46" s="58"/>
      <c r="T46" s="58"/>
      <c r="U46" s="58"/>
    </row>
    <row r="47" spans="1:21" ht="15">
      <c r="A47" s="46" t="s">
        <v>55</v>
      </c>
      <c r="B47" s="46"/>
      <c r="C47" s="2"/>
      <c r="D47" s="2"/>
      <c r="E47" s="2"/>
      <c r="F47" s="2"/>
      <c r="G47" s="48">
        <f>I41*1000/G46</f>
        <v>324.30716744482993</v>
      </c>
      <c r="H47" s="49"/>
      <c r="I47" s="16"/>
      <c r="J47" s="2"/>
      <c r="K47" s="2"/>
      <c r="L47" s="50"/>
      <c r="M47" s="58"/>
      <c r="N47" s="58"/>
      <c r="O47" s="58"/>
      <c r="P47" s="58"/>
      <c r="Q47" s="58"/>
      <c r="R47" s="58"/>
      <c r="S47" s="58"/>
      <c r="T47" s="58"/>
      <c r="U47" s="58"/>
    </row>
    <row r="48" spans="3:21" ht="12.75"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</row>
    <row r="49" spans="3:21" ht="12.75"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</row>
    <row r="50" spans="3:21" ht="12.75"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</row>
    <row r="51" spans="3:21" ht="12.75"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</row>
    <row r="52" spans="3:21" ht="12.75"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</row>
    <row r="53" spans="3:21" ht="12.75"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</row>
    <row r="54" spans="3:21" ht="12.75"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</row>
    <row r="55" spans="3:21" ht="12.75"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</row>
    <row r="56" spans="3:21" ht="12.75"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3:21" ht="12.75"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3:21" ht="12.75"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</row>
    <row r="59" spans="3:21" ht="12.75"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</row>
    <row r="60" spans="3:21" ht="12.75"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</row>
    <row r="61" spans="3:21" ht="12.75"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</row>
    <row r="62" spans="3:21" ht="12.75"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</row>
    <row r="63" spans="3:21" ht="12.75"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</row>
    <row r="64" spans="3:21" ht="12.75"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</row>
    <row r="65" spans="3:21" ht="12.75"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</row>
    <row r="66" spans="3:21" ht="12.75"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</row>
    <row r="67" spans="3:21" ht="12.75"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</row>
    <row r="68" spans="3:21" ht="12.75"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</row>
    <row r="69" spans="3:21" ht="12.75"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</row>
    <row r="70" spans="3:21" ht="12.75"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</row>
    <row r="71" spans="3:21" ht="12.75"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</row>
    <row r="72" spans="3:21" ht="12.75"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</row>
    <row r="73" spans="3:21" ht="12.75"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</row>
    <row r="74" spans="3:21" ht="12.75"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</row>
    <row r="75" spans="3:21" ht="12.75"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</row>
    <row r="76" spans="3:21" ht="12.75"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</row>
    <row r="77" spans="3:21" ht="12.75"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</row>
    <row r="78" spans="3:21" ht="12.75"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</row>
    <row r="79" spans="3:21" ht="12.75"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</row>
    <row r="80" spans="3:21" ht="12.75"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</row>
    <row r="81" spans="3:21" ht="12.75"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</row>
    <row r="82" spans="3:21" ht="12.75"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</row>
    <row r="83" spans="3:21" ht="12.75"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</row>
    <row r="84" spans="3:21" ht="12.75"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</row>
    <row r="85" spans="3:21" ht="12.75"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</row>
    <row r="86" spans="3:21" ht="12.75"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</row>
    <row r="87" spans="3:21" ht="12.75"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</row>
    <row r="88" spans="3:21" ht="12.75"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</row>
    <row r="89" spans="3:21" ht="12.75"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</row>
    <row r="90" spans="3:21" ht="12.75"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</row>
    <row r="91" spans="3:21" ht="12.75"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</row>
    <row r="92" spans="3:21" ht="12.75"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</row>
    <row r="93" spans="3:21" ht="12.75"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</row>
    <row r="94" spans="3:21" ht="12.75"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</row>
    <row r="95" spans="3:21" ht="12.75"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</row>
    <row r="96" spans="3:21" ht="12.75"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</row>
    <row r="97" spans="3:21" ht="12.75"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</row>
    <row r="98" spans="3:21" ht="12.75"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</row>
    <row r="99" spans="3:21" ht="12.75"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</row>
    <row r="100" spans="3:21" ht="12.75"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</row>
    <row r="101" spans="3:21" ht="12.75"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</row>
    <row r="102" spans="3:21" ht="12.75"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</row>
    <row r="103" spans="3:21" ht="12.75"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</row>
    <row r="104" spans="3:21" ht="12.75"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</row>
    <row r="105" spans="3:21" ht="12.75"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</row>
    <row r="106" spans="3:21" ht="12.75"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</row>
    <row r="107" spans="3:21" ht="12.75"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</row>
    <row r="108" spans="3:21" ht="12.75"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</row>
    <row r="109" spans="3:21" ht="12.75"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</row>
    <row r="110" spans="3:21" ht="12.75"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</row>
    <row r="111" spans="3:21" ht="12.75"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</row>
    <row r="112" spans="3:21" ht="12.75"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</row>
    <row r="113" spans="3:21" ht="12.75"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</row>
    <row r="114" spans="3:21" ht="12.75"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</row>
  </sheetData>
  <mergeCells count="19">
    <mergeCell ref="D29:F29"/>
    <mergeCell ref="D30:F30"/>
    <mergeCell ref="D31:F31"/>
    <mergeCell ref="D32:F32"/>
    <mergeCell ref="A8:A9"/>
    <mergeCell ref="D8:F8"/>
    <mergeCell ref="D9:F9"/>
    <mergeCell ref="D27:F27"/>
    <mergeCell ref="A27:A28"/>
    <mergeCell ref="D41:F41"/>
    <mergeCell ref="D28:F28"/>
    <mergeCell ref="D33:F33"/>
    <mergeCell ref="D34:F34"/>
    <mergeCell ref="D35:F35"/>
    <mergeCell ref="D36:F36"/>
    <mergeCell ref="D37:F37"/>
    <mergeCell ref="D38:F38"/>
    <mergeCell ref="D39:F39"/>
    <mergeCell ref="D40:F40"/>
  </mergeCells>
  <printOptions/>
  <pageMargins left="0.5" right="0.5" top="0.5" bottom="0.5" header="0.5" footer="0.5"/>
  <pageSetup fitToHeight="1" fitToWidth="1" horizontalDpi="600" verticalDpi="600" orientation="landscape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CF114"/>
  <sheetViews>
    <sheetView workbookViewId="0" topLeftCell="A1">
      <selection activeCell="G5" sqref="G5"/>
    </sheetView>
  </sheetViews>
  <sheetFormatPr defaultColWidth="9.140625" defaultRowHeight="12.75"/>
  <cols>
    <col min="1" max="2" width="6.8515625" style="0" customWidth="1"/>
    <col min="3" max="3" width="7.57421875" style="0" customWidth="1"/>
    <col min="4" max="4" width="3.7109375" style="0" customWidth="1"/>
    <col min="5" max="5" width="2.421875" style="0" customWidth="1"/>
    <col min="6" max="6" width="3.7109375" style="0" customWidth="1"/>
    <col min="7" max="7" width="15.421875" style="0" customWidth="1"/>
    <col min="8" max="8" width="6.00390625" style="0" hidden="1" customWidth="1"/>
    <col min="9" max="9" width="7.57421875" style="0" bestFit="1" customWidth="1"/>
    <col min="10" max="10" width="8.8515625" style="0" bestFit="1" customWidth="1"/>
    <col min="11" max="11" width="8.7109375" style="0" bestFit="1" customWidth="1"/>
    <col min="12" max="12" width="9.28125" style="0" bestFit="1" customWidth="1"/>
    <col min="13" max="13" width="7.140625" style="0" customWidth="1"/>
    <col min="14" max="14" width="6.00390625" style="0" bestFit="1" customWidth="1"/>
    <col min="15" max="15" width="6.28125" style="0" bestFit="1" customWidth="1"/>
    <col min="16" max="16" width="7.140625" style="0" bestFit="1" customWidth="1"/>
    <col min="17" max="17" width="7.57421875" style="0" bestFit="1" customWidth="1"/>
    <col min="18" max="18" width="6.00390625" style="0" bestFit="1" customWidth="1"/>
    <col min="19" max="19" width="5.28125" style="0" bestFit="1" customWidth="1"/>
    <col min="20" max="20" width="6.00390625" style="0" bestFit="1" customWidth="1"/>
  </cols>
  <sheetData>
    <row r="1" spans="1:84" ht="12.75">
      <c r="A1" s="15" t="s">
        <v>0</v>
      </c>
      <c r="B1" s="15"/>
      <c r="C1" s="1" t="s">
        <v>59</v>
      </c>
      <c r="D1" s="1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</row>
    <row r="2" spans="1:84" ht="12.75">
      <c r="A2" s="15" t="s">
        <v>24</v>
      </c>
      <c r="B2" s="15"/>
      <c r="C2" s="1"/>
      <c r="D2" s="16"/>
      <c r="E2" s="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</row>
    <row r="3" spans="1:84" ht="12.75">
      <c r="A3" s="15" t="s">
        <v>1</v>
      </c>
      <c r="B3" s="15"/>
      <c r="C3" s="1"/>
      <c r="D3" s="1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</row>
    <row r="4" spans="1:84" ht="12.75">
      <c r="A4" s="15" t="s">
        <v>2</v>
      </c>
      <c r="B4" s="15"/>
      <c r="C4" s="1"/>
      <c r="D4" s="16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</row>
    <row r="5" spans="1:84" ht="12.75">
      <c r="A5" s="15"/>
      <c r="B5" s="1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</row>
    <row r="6" spans="1:84" ht="12.75">
      <c r="A6" s="15" t="s">
        <v>3</v>
      </c>
      <c r="B6" s="15"/>
      <c r="C6" s="1"/>
      <c r="D6" s="1" t="s">
        <v>84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</row>
    <row r="7" spans="1:84" ht="12.75">
      <c r="A7" s="7"/>
      <c r="B7" s="7"/>
      <c r="C7" s="7"/>
      <c r="D7" s="18"/>
      <c r="E7" s="18"/>
      <c r="F7" s="18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</row>
    <row r="8" spans="1:84" ht="13.5">
      <c r="A8" s="78" t="s">
        <v>4</v>
      </c>
      <c r="B8" s="19" t="s">
        <v>28</v>
      </c>
      <c r="C8" s="20" t="s">
        <v>5</v>
      </c>
      <c r="D8" s="80" t="s">
        <v>10</v>
      </c>
      <c r="E8" s="80"/>
      <c r="F8" s="80"/>
      <c r="G8" s="20" t="s">
        <v>37</v>
      </c>
      <c r="H8" s="21"/>
      <c r="I8" s="21" t="s">
        <v>38</v>
      </c>
      <c r="J8" s="22" t="s">
        <v>11</v>
      </c>
      <c r="K8" s="23" t="s">
        <v>7</v>
      </c>
      <c r="L8" s="24" t="s">
        <v>9</v>
      </c>
      <c r="M8" s="21" t="s">
        <v>14</v>
      </c>
      <c r="N8" s="25" t="s">
        <v>39</v>
      </c>
      <c r="O8" s="25" t="s">
        <v>40</v>
      </c>
      <c r="P8" s="20" t="s">
        <v>41</v>
      </c>
      <c r="Q8" s="20" t="s">
        <v>42</v>
      </c>
      <c r="R8" s="21" t="s">
        <v>43</v>
      </c>
      <c r="S8" s="20" t="s">
        <v>18</v>
      </c>
      <c r="T8" s="20" t="s">
        <v>44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</row>
    <row r="9" spans="1:84" ht="15" thickBot="1">
      <c r="A9" s="79"/>
      <c r="B9" s="26" t="s">
        <v>29</v>
      </c>
      <c r="C9" s="27" t="s">
        <v>17</v>
      </c>
      <c r="D9" s="76" t="s">
        <v>8</v>
      </c>
      <c r="E9" s="76"/>
      <c r="F9" s="76"/>
      <c r="G9" s="27" t="s">
        <v>45</v>
      </c>
      <c r="H9" s="28"/>
      <c r="I9" s="29" t="s">
        <v>19</v>
      </c>
      <c r="J9" s="30" t="s">
        <v>46</v>
      </c>
      <c r="K9" s="31" t="s">
        <v>12</v>
      </c>
      <c r="L9" s="32" t="s">
        <v>46</v>
      </c>
      <c r="M9" s="28" t="s">
        <v>15</v>
      </c>
      <c r="N9" s="33" t="s">
        <v>16</v>
      </c>
      <c r="O9" s="33" t="s">
        <v>16</v>
      </c>
      <c r="P9" s="27" t="s">
        <v>16</v>
      </c>
      <c r="Q9" s="27" t="s">
        <v>16</v>
      </c>
      <c r="R9" s="28" t="s">
        <v>16</v>
      </c>
      <c r="S9" s="27" t="s">
        <v>6</v>
      </c>
      <c r="T9" s="27" t="s">
        <v>16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</row>
    <row r="10" spans="1:84" ht="13.5" thickTop="1">
      <c r="A10" s="59" t="s">
        <v>13</v>
      </c>
      <c r="B10" s="59" t="s">
        <v>13</v>
      </c>
      <c r="C10" s="59">
        <v>0</v>
      </c>
      <c r="D10" s="59">
        <v>0</v>
      </c>
      <c r="E10" s="59"/>
      <c r="F10" s="59">
        <v>0</v>
      </c>
      <c r="G10" s="59">
        <v>0</v>
      </c>
      <c r="H10" s="59"/>
      <c r="I10" s="59">
        <v>0</v>
      </c>
      <c r="J10" s="59">
        <v>0</v>
      </c>
      <c r="K10" s="60">
        <f aca="true" t="shared" si="0" ref="K10:K22">IF(G10*I10&gt;=400,IF(B10="Roof",0,IF(0.25+15/SQRT(G10*I10)&lt;0.4,0.4,0.25+15/SQRT(G10*I10))),0)</f>
        <v>0</v>
      </c>
      <c r="L10" s="61">
        <f aca="true" t="shared" si="1" ref="L10:L22">IF(K10&gt;0,J10*K10,J10)</f>
        <v>0</v>
      </c>
      <c r="M10" s="59">
        <v>0</v>
      </c>
      <c r="N10" s="59">
        <f aca="true" t="shared" si="2" ref="N10:N22">0.15*M10/12*G10</f>
        <v>0</v>
      </c>
      <c r="O10" s="59"/>
      <c r="P10" s="59"/>
      <c r="Q10" s="59">
        <v>0</v>
      </c>
      <c r="R10" s="59">
        <f aca="true" t="shared" si="3" ref="R10:R22">0.15*D10*F10/144*C10</f>
        <v>0</v>
      </c>
      <c r="S10" s="59">
        <v>0</v>
      </c>
      <c r="T10" s="59">
        <f aca="true" t="shared" si="4" ref="T10:T22">S10*G10/1000</f>
        <v>0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</row>
    <row r="11" spans="1:84" ht="12.75">
      <c r="A11" s="8" t="s">
        <v>35</v>
      </c>
      <c r="B11" s="8" t="s">
        <v>36</v>
      </c>
      <c r="C11" s="8">
        <v>15.66</v>
      </c>
      <c r="D11" s="8">
        <v>14</v>
      </c>
      <c r="E11" s="8"/>
      <c r="F11" s="8">
        <v>24</v>
      </c>
      <c r="G11" s="8">
        <v>440</v>
      </c>
      <c r="H11" s="8"/>
      <c r="I11" s="8">
        <v>3</v>
      </c>
      <c r="J11" s="8">
        <v>150</v>
      </c>
      <c r="K11" s="55">
        <f t="shared" si="0"/>
        <v>0.6628614119223852</v>
      </c>
      <c r="L11" s="10">
        <f t="shared" si="1"/>
        <v>99.42921178835779</v>
      </c>
      <c r="M11" s="8">
        <v>8</v>
      </c>
      <c r="N11" s="8">
        <f t="shared" si="2"/>
        <v>43.99999999999999</v>
      </c>
      <c r="O11" s="8"/>
      <c r="P11" s="8"/>
      <c r="Q11" s="8">
        <v>8</v>
      </c>
      <c r="R11" s="8">
        <f t="shared" si="3"/>
        <v>5.481000000000001</v>
      </c>
      <c r="S11" s="8">
        <v>20</v>
      </c>
      <c r="T11" s="8">
        <f t="shared" si="4"/>
        <v>8.8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</row>
    <row r="12" spans="1:84" ht="12.75">
      <c r="A12" s="6">
        <v>8</v>
      </c>
      <c r="B12" s="6" t="s">
        <v>36</v>
      </c>
      <c r="C12" s="6">
        <v>14.66</v>
      </c>
      <c r="D12" s="6">
        <v>14</v>
      </c>
      <c r="E12" s="6"/>
      <c r="F12" s="6">
        <v>24</v>
      </c>
      <c r="G12" s="8">
        <v>840</v>
      </c>
      <c r="H12" s="6"/>
      <c r="I12" s="6">
        <v>4</v>
      </c>
      <c r="J12" s="6">
        <v>100</v>
      </c>
      <c r="K12" s="9">
        <f t="shared" si="0"/>
        <v>0.5087745847533829</v>
      </c>
      <c r="L12" s="10">
        <f t="shared" si="1"/>
        <v>50.87745847533829</v>
      </c>
      <c r="M12" s="6">
        <v>7</v>
      </c>
      <c r="N12" s="6">
        <f t="shared" si="2"/>
        <v>73.5</v>
      </c>
      <c r="O12" s="6"/>
      <c r="P12" s="6"/>
      <c r="Q12" s="6">
        <v>8</v>
      </c>
      <c r="R12" s="6">
        <f t="shared" si="3"/>
        <v>5.131</v>
      </c>
      <c r="S12" s="6">
        <v>20</v>
      </c>
      <c r="T12" s="6">
        <f t="shared" si="4"/>
        <v>16.8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</row>
    <row r="13" spans="1:84" ht="12.75">
      <c r="A13" s="6">
        <v>7</v>
      </c>
      <c r="B13" s="6" t="s">
        <v>36</v>
      </c>
      <c r="C13" s="6">
        <v>14</v>
      </c>
      <c r="D13" s="6">
        <v>14</v>
      </c>
      <c r="E13" s="6"/>
      <c r="F13" s="6">
        <v>24</v>
      </c>
      <c r="G13" s="8">
        <v>840</v>
      </c>
      <c r="H13" s="6"/>
      <c r="I13" s="6">
        <v>4</v>
      </c>
      <c r="J13" s="6">
        <v>80</v>
      </c>
      <c r="K13" s="9">
        <f t="shared" si="0"/>
        <v>0.5087745847533829</v>
      </c>
      <c r="L13" s="10">
        <f t="shared" si="1"/>
        <v>40.70196678027063</v>
      </c>
      <c r="M13" s="6">
        <v>7</v>
      </c>
      <c r="N13" s="6">
        <f t="shared" si="2"/>
        <v>73.5</v>
      </c>
      <c r="O13" s="6"/>
      <c r="P13" s="6"/>
      <c r="Q13" s="6">
        <v>8</v>
      </c>
      <c r="R13" s="6">
        <f t="shared" si="3"/>
        <v>4.9</v>
      </c>
      <c r="S13" s="6">
        <v>20</v>
      </c>
      <c r="T13" s="6">
        <f t="shared" si="4"/>
        <v>16.8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</row>
    <row r="14" spans="1:84" ht="12.75">
      <c r="A14" s="6">
        <v>6</v>
      </c>
      <c r="B14" s="6" t="s">
        <v>36</v>
      </c>
      <c r="C14" s="6">
        <v>14</v>
      </c>
      <c r="D14" s="6">
        <v>14</v>
      </c>
      <c r="E14" s="6"/>
      <c r="F14" s="6">
        <v>24</v>
      </c>
      <c r="G14" s="8">
        <v>840</v>
      </c>
      <c r="H14" s="6"/>
      <c r="I14" s="6">
        <v>4</v>
      </c>
      <c r="J14" s="6">
        <v>80</v>
      </c>
      <c r="K14" s="9">
        <f t="shared" si="0"/>
        <v>0.5087745847533829</v>
      </c>
      <c r="L14" s="10">
        <f t="shared" si="1"/>
        <v>40.70196678027063</v>
      </c>
      <c r="M14" s="6">
        <v>7</v>
      </c>
      <c r="N14" s="6">
        <f t="shared" si="2"/>
        <v>73.5</v>
      </c>
      <c r="O14" s="6"/>
      <c r="P14" s="6"/>
      <c r="Q14" s="6">
        <v>8</v>
      </c>
      <c r="R14" s="6">
        <f t="shared" si="3"/>
        <v>4.9</v>
      </c>
      <c r="S14" s="6">
        <v>20</v>
      </c>
      <c r="T14" s="6">
        <f t="shared" si="4"/>
        <v>16.8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</row>
    <row r="15" spans="1:84" ht="12.75">
      <c r="A15" s="6">
        <v>5</v>
      </c>
      <c r="B15" s="6" t="s">
        <v>36</v>
      </c>
      <c r="C15" s="6">
        <v>14</v>
      </c>
      <c r="D15" s="6">
        <v>14</v>
      </c>
      <c r="E15" s="6"/>
      <c r="F15" s="6">
        <v>24</v>
      </c>
      <c r="G15" s="8">
        <v>840</v>
      </c>
      <c r="H15" s="6"/>
      <c r="I15" s="6">
        <v>4</v>
      </c>
      <c r="J15" s="6">
        <v>80</v>
      </c>
      <c r="K15" s="9">
        <f t="shared" si="0"/>
        <v>0.5087745847533829</v>
      </c>
      <c r="L15" s="10">
        <f t="shared" si="1"/>
        <v>40.70196678027063</v>
      </c>
      <c r="M15" s="6">
        <v>7</v>
      </c>
      <c r="N15" s="6">
        <f t="shared" si="2"/>
        <v>73.5</v>
      </c>
      <c r="O15" s="6"/>
      <c r="P15" s="6"/>
      <c r="Q15" s="6">
        <v>8</v>
      </c>
      <c r="R15" s="6">
        <f t="shared" si="3"/>
        <v>4.9</v>
      </c>
      <c r="S15" s="6">
        <v>20</v>
      </c>
      <c r="T15" s="6">
        <f t="shared" si="4"/>
        <v>16.8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</row>
    <row r="16" spans="1:84" ht="12.75">
      <c r="A16" s="6">
        <v>4</v>
      </c>
      <c r="B16" s="6" t="s">
        <v>36</v>
      </c>
      <c r="C16" s="6">
        <v>14</v>
      </c>
      <c r="D16" s="6">
        <v>14</v>
      </c>
      <c r="E16" s="6"/>
      <c r="F16" s="6">
        <v>24</v>
      </c>
      <c r="G16" s="8">
        <v>840</v>
      </c>
      <c r="H16" s="6"/>
      <c r="I16" s="6">
        <v>4</v>
      </c>
      <c r="J16" s="6">
        <v>80</v>
      </c>
      <c r="K16" s="9">
        <f t="shared" si="0"/>
        <v>0.5087745847533829</v>
      </c>
      <c r="L16" s="10">
        <f t="shared" si="1"/>
        <v>40.70196678027063</v>
      </c>
      <c r="M16" s="6">
        <v>7</v>
      </c>
      <c r="N16" s="6">
        <f t="shared" si="2"/>
        <v>73.5</v>
      </c>
      <c r="O16" s="6"/>
      <c r="P16" s="6"/>
      <c r="Q16" s="6">
        <v>8</v>
      </c>
      <c r="R16" s="6">
        <f t="shared" si="3"/>
        <v>4.9</v>
      </c>
      <c r="S16" s="6">
        <v>20</v>
      </c>
      <c r="T16" s="6">
        <f t="shared" si="4"/>
        <v>16.8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</row>
    <row r="17" spans="1:84" ht="12.75">
      <c r="A17" s="6">
        <v>3</v>
      </c>
      <c r="B17" s="6" t="s">
        <v>36</v>
      </c>
      <c r="C17" s="6">
        <v>14</v>
      </c>
      <c r="D17" s="6">
        <v>14</v>
      </c>
      <c r="E17" s="6"/>
      <c r="F17" s="6">
        <v>24</v>
      </c>
      <c r="G17" s="8">
        <v>840</v>
      </c>
      <c r="H17" s="6"/>
      <c r="I17" s="6">
        <v>4</v>
      </c>
      <c r="J17" s="6">
        <v>80</v>
      </c>
      <c r="K17" s="9">
        <f t="shared" si="0"/>
        <v>0.5087745847533829</v>
      </c>
      <c r="L17" s="10">
        <f t="shared" si="1"/>
        <v>40.70196678027063</v>
      </c>
      <c r="M17" s="6">
        <v>8</v>
      </c>
      <c r="N17" s="6">
        <f t="shared" si="2"/>
        <v>84</v>
      </c>
      <c r="O17" s="6"/>
      <c r="P17" s="6"/>
      <c r="Q17" s="6">
        <v>8</v>
      </c>
      <c r="R17" s="6">
        <f t="shared" si="3"/>
        <v>4.9</v>
      </c>
      <c r="S17" s="6">
        <v>20</v>
      </c>
      <c r="T17" s="6">
        <f t="shared" si="4"/>
        <v>16.8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</row>
    <row r="18" spans="1:84" ht="12.75">
      <c r="A18" s="6">
        <v>2</v>
      </c>
      <c r="B18" s="6" t="s">
        <v>36</v>
      </c>
      <c r="C18" s="6">
        <v>14</v>
      </c>
      <c r="D18" s="6">
        <v>14</v>
      </c>
      <c r="E18" s="6"/>
      <c r="F18" s="6">
        <v>24</v>
      </c>
      <c r="G18" s="8">
        <v>840</v>
      </c>
      <c r="H18" s="6"/>
      <c r="I18" s="6">
        <v>4</v>
      </c>
      <c r="J18" s="6">
        <v>80</v>
      </c>
      <c r="K18" s="9">
        <f t="shared" si="0"/>
        <v>0.5087745847533829</v>
      </c>
      <c r="L18" s="10">
        <f t="shared" si="1"/>
        <v>40.70196678027063</v>
      </c>
      <c r="M18" s="6">
        <v>8</v>
      </c>
      <c r="N18" s="6">
        <f t="shared" si="2"/>
        <v>84</v>
      </c>
      <c r="O18" s="6"/>
      <c r="P18" s="6"/>
      <c r="Q18" s="6">
        <v>8</v>
      </c>
      <c r="R18" s="6">
        <f t="shared" si="3"/>
        <v>4.9</v>
      </c>
      <c r="S18" s="6">
        <v>20</v>
      </c>
      <c r="T18" s="6">
        <f t="shared" si="4"/>
        <v>16.8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</row>
    <row r="19" spans="1:84" ht="12.75">
      <c r="A19" s="6">
        <v>1</v>
      </c>
      <c r="B19" s="6" t="s">
        <v>36</v>
      </c>
      <c r="C19" s="6">
        <v>20</v>
      </c>
      <c r="D19" s="6">
        <v>14</v>
      </c>
      <c r="E19" s="6"/>
      <c r="F19" s="6">
        <v>24</v>
      </c>
      <c r="G19" s="6">
        <v>440</v>
      </c>
      <c r="H19" s="6"/>
      <c r="I19" s="6">
        <v>4</v>
      </c>
      <c r="J19" s="6">
        <v>100</v>
      </c>
      <c r="K19" s="9">
        <f t="shared" si="0"/>
        <v>0.6075484709670971</v>
      </c>
      <c r="L19" s="10">
        <f t="shared" si="1"/>
        <v>60.75484709670971</v>
      </c>
      <c r="M19" s="6">
        <v>8</v>
      </c>
      <c r="N19" s="6">
        <f t="shared" si="2"/>
        <v>43.99999999999999</v>
      </c>
      <c r="O19" s="6"/>
      <c r="P19" s="6"/>
      <c r="Q19" s="6">
        <v>8</v>
      </c>
      <c r="R19" s="6">
        <f t="shared" si="3"/>
        <v>7.000000000000001</v>
      </c>
      <c r="S19" s="6">
        <v>20</v>
      </c>
      <c r="T19" s="6">
        <f t="shared" si="4"/>
        <v>8.8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</row>
    <row r="20" spans="1:84" ht="12.75">
      <c r="A20" s="62" t="s">
        <v>56</v>
      </c>
      <c r="B20" s="62" t="s">
        <v>36</v>
      </c>
      <c r="C20" s="62">
        <v>0</v>
      </c>
      <c r="D20" s="62">
        <v>0</v>
      </c>
      <c r="E20" s="62"/>
      <c r="F20" s="62">
        <v>0</v>
      </c>
      <c r="G20" s="62">
        <v>0</v>
      </c>
      <c r="H20" s="62"/>
      <c r="I20" s="62">
        <v>0</v>
      </c>
      <c r="J20" s="62">
        <v>0</v>
      </c>
      <c r="K20" s="63">
        <f t="shared" si="0"/>
        <v>0</v>
      </c>
      <c r="L20" s="64">
        <f t="shared" si="1"/>
        <v>0</v>
      </c>
      <c r="M20" s="62">
        <v>0</v>
      </c>
      <c r="N20" s="62">
        <f t="shared" si="2"/>
        <v>0</v>
      </c>
      <c r="O20" s="62"/>
      <c r="P20" s="62"/>
      <c r="Q20" s="62">
        <v>0</v>
      </c>
      <c r="R20" s="62">
        <f t="shared" si="3"/>
        <v>0</v>
      </c>
      <c r="S20" s="62">
        <v>0</v>
      </c>
      <c r="T20" s="62">
        <f t="shared" si="4"/>
        <v>0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</row>
    <row r="21" spans="1:84" ht="12.75">
      <c r="A21" s="8" t="s">
        <v>57</v>
      </c>
      <c r="B21" s="8" t="s">
        <v>36</v>
      </c>
      <c r="C21" s="8">
        <v>10.5</v>
      </c>
      <c r="D21" s="8">
        <v>14</v>
      </c>
      <c r="E21" s="8"/>
      <c r="F21" s="8">
        <v>24</v>
      </c>
      <c r="G21" s="8">
        <v>440</v>
      </c>
      <c r="H21" s="8"/>
      <c r="I21" s="8">
        <v>4</v>
      </c>
      <c r="J21" s="8">
        <v>40</v>
      </c>
      <c r="K21" s="55">
        <f t="shared" si="0"/>
        <v>0.6075484709670971</v>
      </c>
      <c r="L21" s="56">
        <f t="shared" si="1"/>
        <v>24.30193883868388</v>
      </c>
      <c r="M21" s="8">
        <v>5</v>
      </c>
      <c r="N21" s="8">
        <f t="shared" si="2"/>
        <v>27.5</v>
      </c>
      <c r="O21" s="8"/>
      <c r="P21" s="8"/>
      <c r="Q21" s="8">
        <v>0</v>
      </c>
      <c r="R21" s="8">
        <f t="shared" si="3"/>
        <v>3.6750000000000003</v>
      </c>
      <c r="S21" s="8">
        <v>20</v>
      </c>
      <c r="T21" s="8">
        <f t="shared" si="4"/>
        <v>8.8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</row>
    <row r="22" spans="1:84" ht="12.75">
      <c r="A22" s="8" t="s">
        <v>58</v>
      </c>
      <c r="B22" s="8" t="s">
        <v>36</v>
      </c>
      <c r="C22" s="8">
        <v>10</v>
      </c>
      <c r="D22" s="8">
        <v>14</v>
      </c>
      <c r="E22" s="8"/>
      <c r="F22" s="8">
        <v>24</v>
      </c>
      <c r="G22" s="8">
        <v>440</v>
      </c>
      <c r="H22" s="8"/>
      <c r="I22" s="8">
        <v>4</v>
      </c>
      <c r="J22" s="8">
        <v>40</v>
      </c>
      <c r="K22" s="55">
        <f t="shared" si="0"/>
        <v>0.6075484709670971</v>
      </c>
      <c r="L22" s="56">
        <f t="shared" si="1"/>
        <v>24.30193883868388</v>
      </c>
      <c r="M22" s="8">
        <v>5</v>
      </c>
      <c r="N22" s="8">
        <f t="shared" si="2"/>
        <v>27.5</v>
      </c>
      <c r="O22" s="8"/>
      <c r="P22" s="8"/>
      <c r="Q22" s="8">
        <v>0</v>
      </c>
      <c r="R22" s="8">
        <f t="shared" si="3"/>
        <v>3.5000000000000004</v>
      </c>
      <c r="S22" s="8">
        <v>20</v>
      </c>
      <c r="T22" s="8">
        <f t="shared" si="4"/>
        <v>8.8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</row>
    <row r="23" spans="1:84" ht="12.7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</row>
    <row r="24" spans="21:84" ht="12.75"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</row>
    <row r="25" spans="21:84" ht="12.75"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</row>
    <row r="26" spans="21:84" ht="12.75"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</row>
    <row r="27" spans="1:84" ht="13.5">
      <c r="A27" s="84" t="s">
        <v>4</v>
      </c>
      <c r="B27" s="21" t="s">
        <v>47</v>
      </c>
      <c r="C27" s="35" t="s">
        <v>48</v>
      </c>
      <c r="D27" s="81" t="s">
        <v>49</v>
      </c>
      <c r="E27" s="82"/>
      <c r="F27" s="83"/>
      <c r="G27" s="38" t="s">
        <v>50</v>
      </c>
      <c r="H27" s="36"/>
      <c r="I27" s="37" t="s">
        <v>51</v>
      </c>
      <c r="J27" s="39" t="s">
        <v>52</v>
      </c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</row>
    <row r="28" spans="1:84" ht="13.5" thickBot="1">
      <c r="A28" s="85"/>
      <c r="B28" s="28" t="s">
        <v>16</v>
      </c>
      <c r="C28" s="41" t="s">
        <v>16</v>
      </c>
      <c r="D28" s="75" t="s">
        <v>16</v>
      </c>
      <c r="E28" s="76"/>
      <c r="F28" s="77"/>
      <c r="G28" s="43" t="s">
        <v>16</v>
      </c>
      <c r="H28" s="28"/>
      <c r="I28" s="42" t="s">
        <v>16</v>
      </c>
      <c r="J28" s="27" t="s">
        <v>16</v>
      </c>
      <c r="K28" s="58"/>
      <c r="L28" s="45" t="s">
        <v>53</v>
      </c>
      <c r="M28" s="2"/>
      <c r="N28" s="2"/>
      <c r="O28" s="2"/>
      <c r="P28" s="2"/>
      <c r="Q28" s="58"/>
      <c r="R28" s="2"/>
      <c r="S28" s="2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</row>
    <row r="29" spans="1:84" ht="13.5" thickTop="1">
      <c r="A29" s="5" t="s">
        <v>13</v>
      </c>
      <c r="B29" s="51">
        <f aca="true" t="shared" si="5" ref="B29:B41">L10*G10/1000</f>
        <v>0</v>
      </c>
      <c r="C29" s="52">
        <f aca="true" t="shared" si="6" ref="C29:C41">(N10+O10+P10+Q10+R10+T10)</f>
        <v>0</v>
      </c>
      <c r="D29" s="86">
        <f>B29</f>
        <v>0</v>
      </c>
      <c r="E29" s="87"/>
      <c r="F29" s="87"/>
      <c r="G29" s="52">
        <f>C29</f>
        <v>0</v>
      </c>
      <c r="H29" s="54"/>
      <c r="I29" s="69">
        <f aca="true" t="shared" si="7" ref="I29:I41">D29+G29</f>
        <v>0</v>
      </c>
      <c r="J29" s="70">
        <f aca="true" t="shared" si="8" ref="J29:J41">1.2*G29+1.6*D29</f>
        <v>0</v>
      </c>
      <c r="K29" s="58"/>
      <c r="L29" s="45" t="s">
        <v>21</v>
      </c>
      <c r="M29" s="3"/>
      <c r="N29" s="3"/>
      <c r="O29" s="3"/>
      <c r="P29" s="45">
        <v>4</v>
      </c>
      <c r="Q29" s="58"/>
      <c r="R29" s="3"/>
      <c r="S29" s="3"/>
      <c r="T29" s="4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</row>
    <row r="30" spans="1:84" ht="12.75">
      <c r="A30" s="6" t="s">
        <v>35</v>
      </c>
      <c r="B30" s="9">
        <f t="shared" si="5"/>
        <v>43.74885318687743</v>
      </c>
      <c r="C30" s="11">
        <f t="shared" si="6"/>
        <v>66.28099999999999</v>
      </c>
      <c r="D30" s="72">
        <f aca="true" t="shared" si="9" ref="D30:D41">D29+B30</f>
        <v>43.74885318687743</v>
      </c>
      <c r="E30" s="73"/>
      <c r="F30" s="74"/>
      <c r="G30" s="11">
        <f aca="true" t="shared" si="10" ref="G30:G41">G29+C30</f>
        <v>66.28099999999999</v>
      </c>
      <c r="H30" s="13"/>
      <c r="I30" s="68">
        <f t="shared" si="7"/>
        <v>110.02985318687743</v>
      </c>
      <c r="J30" s="71">
        <f t="shared" si="8"/>
        <v>149.53536509900388</v>
      </c>
      <c r="K30" s="58"/>
      <c r="L30" s="45" t="s">
        <v>22</v>
      </c>
      <c r="M30" s="3"/>
      <c r="N30" s="3"/>
      <c r="O30" s="3"/>
      <c r="P30" s="45">
        <v>4</v>
      </c>
      <c r="Q30" s="58"/>
      <c r="R30" s="45"/>
      <c r="S30" s="3"/>
      <c r="T30" s="4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</row>
    <row r="31" spans="1:84" ht="12.75">
      <c r="A31" s="6">
        <v>9</v>
      </c>
      <c r="B31" s="9">
        <f t="shared" si="5"/>
        <v>42.73706511928416</v>
      </c>
      <c r="C31" s="11">
        <f t="shared" si="6"/>
        <v>103.431</v>
      </c>
      <c r="D31" s="72">
        <f t="shared" si="9"/>
        <v>86.4859183061616</v>
      </c>
      <c r="E31" s="73"/>
      <c r="F31" s="74"/>
      <c r="G31" s="11">
        <f t="shared" si="10"/>
        <v>169.712</v>
      </c>
      <c r="H31" s="13"/>
      <c r="I31" s="68">
        <f t="shared" si="7"/>
        <v>256.19791830616157</v>
      </c>
      <c r="J31" s="71">
        <f t="shared" si="8"/>
        <v>342.03186928985855</v>
      </c>
      <c r="K31" s="58"/>
      <c r="L31" s="45" t="s">
        <v>23</v>
      </c>
      <c r="M31" s="3"/>
      <c r="N31" s="3"/>
      <c r="O31" s="3"/>
      <c r="P31" s="45">
        <v>3</v>
      </c>
      <c r="Q31" s="58"/>
      <c r="R31" s="45"/>
      <c r="S31" s="3"/>
      <c r="T31" s="4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</row>
    <row r="32" spans="1:84" ht="12.75">
      <c r="A32" s="6">
        <f aca="true" t="shared" si="11" ref="A32:A40">A13</f>
        <v>7</v>
      </c>
      <c r="B32" s="9">
        <f t="shared" si="5"/>
        <v>34.18965209542733</v>
      </c>
      <c r="C32" s="11">
        <f t="shared" si="6"/>
        <v>103.2</v>
      </c>
      <c r="D32" s="72">
        <f t="shared" si="9"/>
        <v>120.67557040158891</v>
      </c>
      <c r="E32" s="73"/>
      <c r="F32" s="74"/>
      <c r="G32" s="11">
        <f t="shared" si="10"/>
        <v>272.912</v>
      </c>
      <c r="H32" s="13"/>
      <c r="I32" s="68">
        <f t="shared" si="7"/>
        <v>393.5875704015889</v>
      </c>
      <c r="J32" s="71">
        <f t="shared" si="8"/>
        <v>520.5753126425423</v>
      </c>
      <c r="K32" s="58"/>
      <c r="L32" s="45" t="s">
        <v>20</v>
      </c>
      <c r="M32" s="3"/>
      <c r="N32" s="3"/>
      <c r="O32" s="3"/>
      <c r="P32" s="45">
        <v>2</v>
      </c>
      <c r="Q32" s="58"/>
      <c r="R32" s="45"/>
      <c r="S32" s="3"/>
      <c r="T32" s="4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</row>
    <row r="33" spans="1:84" ht="12.75">
      <c r="A33" s="6">
        <f t="shared" si="11"/>
        <v>6</v>
      </c>
      <c r="B33" s="9">
        <f t="shared" si="5"/>
        <v>34.18965209542733</v>
      </c>
      <c r="C33" s="11">
        <f t="shared" si="6"/>
        <v>103.2</v>
      </c>
      <c r="D33" s="72">
        <f t="shared" si="9"/>
        <v>154.86522249701625</v>
      </c>
      <c r="E33" s="73"/>
      <c r="F33" s="74"/>
      <c r="G33" s="11">
        <f t="shared" si="10"/>
        <v>376.11199999999997</v>
      </c>
      <c r="H33" s="13"/>
      <c r="I33" s="68">
        <f t="shared" si="7"/>
        <v>530.9772224970162</v>
      </c>
      <c r="J33" s="71">
        <f t="shared" si="8"/>
        <v>699.1187559952259</v>
      </c>
      <c r="K33" s="58"/>
      <c r="L33" s="45"/>
      <c r="M33" s="3"/>
      <c r="N33" s="3"/>
      <c r="O33" s="3"/>
      <c r="P33" s="3"/>
      <c r="Q33" s="58"/>
      <c r="R33" s="45"/>
      <c r="S33" s="3"/>
      <c r="T33" s="4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</row>
    <row r="34" spans="1:84" ht="12.75">
      <c r="A34" s="6">
        <f t="shared" si="11"/>
        <v>5</v>
      </c>
      <c r="B34" s="9">
        <f t="shared" si="5"/>
        <v>34.18965209542733</v>
      </c>
      <c r="C34" s="11">
        <f t="shared" si="6"/>
        <v>103.2</v>
      </c>
      <c r="D34" s="72">
        <f t="shared" si="9"/>
        <v>189.05487459244358</v>
      </c>
      <c r="E34" s="73"/>
      <c r="F34" s="74"/>
      <c r="G34" s="11">
        <f t="shared" si="10"/>
        <v>479.31199999999995</v>
      </c>
      <c r="H34" s="13"/>
      <c r="I34" s="68">
        <f t="shared" si="7"/>
        <v>668.3668745924435</v>
      </c>
      <c r="J34" s="71">
        <f t="shared" si="8"/>
        <v>877.6621993479096</v>
      </c>
      <c r="K34" s="58"/>
      <c r="L34" s="45" t="s">
        <v>30</v>
      </c>
      <c r="M34" s="3"/>
      <c r="N34" s="3"/>
      <c r="O34" s="3"/>
      <c r="P34" s="3"/>
      <c r="Q34" s="58"/>
      <c r="R34" s="45"/>
      <c r="S34" s="3"/>
      <c r="T34" s="4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</row>
    <row r="35" spans="1:84" ht="12.75">
      <c r="A35" s="6">
        <f t="shared" si="11"/>
        <v>4</v>
      </c>
      <c r="B35" s="9">
        <f t="shared" si="5"/>
        <v>34.18965209542733</v>
      </c>
      <c r="C35" s="11">
        <f t="shared" si="6"/>
        <v>103.2</v>
      </c>
      <c r="D35" s="72">
        <f t="shared" si="9"/>
        <v>223.24452668787092</v>
      </c>
      <c r="E35" s="73"/>
      <c r="F35" s="74"/>
      <c r="G35" s="11">
        <f t="shared" si="10"/>
        <v>582.512</v>
      </c>
      <c r="H35" s="13"/>
      <c r="I35" s="68">
        <f t="shared" si="7"/>
        <v>805.7565266878709</v>
      </c>
      <c r="J35" s="71">
        <f t="shared" si="8"/>
        <v>1056.2056427005934</v>
      </c>
      <c r="K35" s="58"/>
      <c r="L35" s="45" t="s">
        <v>54</v>
      </c>
      <c r="M35" s="3"/>
      <c r="N35" s="3"/>
      <c r="O35" s="3"/>
      <c r="P35" s="3"/>
      <c r="Q35" s="58"/>
      <c r="R35" s="3"/>
      <c r="S35" s="3"/>
      <c r="T35" s="4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</row>
    <row r="36" spans="1:84" ht="12.75">
      <c r="A36" s="6">
        <f t="shared" si="11"/>
        <v>3</v>
      </c>
      <c r="B36" s="9">
        <f t="shared" si="5"/>
        <v>34.18965209542733</v>
      </c>
      <c r="C36" s="11">
        <f t="shared" si="6"/>
        <v>113.7</v>
      </c>
      <c r="D36" s="72">
        <f t="shared" si="9"/>
        <v>257.43417878329825</v>
      </c>
      <c r="E36" s="73"/>
      <c r="F36" s="74"/>
      <c r="G36" s="11">
        <f t="shared" si="10"/>
        <v>696.212</v>
      </c>
      <c r="H36" s="13"/>
      <c r="I36" s="68">
        <f t="shared" si="7"/>
        <v>953.6461787832982</v>
      </c>
      <c r="J36" s="71">
        <f t="shared" si="8"/>
        <v>1247.3490860532772</v>
      </c>
      <c r="K36" s="58"/>
      <c r="L36" s="45" t="s">
        <v>31</v>
      </c>
      <c r="M36" s="3"/>
      <c r="N36" s="3"/>
      <c r="O36" s="3"/>
      <c r="P36" s="3"/>
      <c r="Q36" s="58"/>
      <c r="R36" s="3"/>
      <c r="S36" s="3"/>
      <c r="T36" s="4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</row>
    <row r="37" spans="1:84" ht="12.75">
      <c r="A37" s="6">
        <f t="shared" si="11"/>
        <v>2</v>
      </c>
      <c r="B37" s="9">
        <f t="shared" si="5"/>
        <v>34.18965209542733</v>
      </c>
      <c r="C37" s="11">
        <f t="shared" si="6"/>
        <v>113.7</v>
      </c>
      <c r="D37" s="72">
        <f t="shared" si="9"/>
        <v>291.6238308787256</v>
      </c>
      <c r="E37" s="73"/>
      <c r="F37" s="74"/>
      <c r="G37" s="11">
        <f t="shared" si="10"/>
        <v>809.912</v>
      </c>
      <c r="H37" s="13"/>
      <c r="I37" s="68">
        <f t="shared" si="7"/>
        <v>1101.5358308787256</v>
      </c>
      <c r="J37" s="71">
        <f t="shared" si="8"/>
        <v>1438.492529405961</v>
      </c>
      <c r="K37" s="58"/>
      <c r="L37" s="45" t="s">
        <v>32</v>
      </c>
      <c r="M37" s="3"/>
      <c r="N37" s="3"/>
      <c r="O37" s="3"/>
      <c r="P37" s="3"/>
      <c r="Q37" s="58"/>
      <c r="R37" s="3"/>
      <c r="S37" s="3"/>
      <c r="T37" s="4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</row>
    <row r="38" spans="1:84" ht="12.75">
      <c r="A38" s="6">
        <f t="shared" si="11"/>
        <v>1</v>
      </c>
      <c r="B38" s="9">
        <f t="shared" si="5"/>
        <v>26.732132722552272</v>
      </c>
      <c r="C38" s="11">
        <f t="shared" si="6"/>
        <v>67.8</v>
      </c>
      <c r="D38" s="72">
        <f t="shared" si="9"/>
        <v>318.35596360127784</v>
      </c>
      <c r="E38" s="73"/>
      <c r="F38" s="74"/>
      <c r="G38" s="11">
        <f t="shared" si="10"/>
        <v>877.712</v>
      </c>
      <c r="H38" s="13"/>
      <c r="I38" s="68">
        <f t="shared" si="7"/>
        <v>1196.0679636012778</v>
      </c>
      <c r="J38" s="71">
        <f t="shared" si="8"/>
        <v>1562.6239417620445</v>
      </c>
      <c r="K38" s="58"/>
      <c r="L38" s="45" t="s">
        <v>33</v>
      </c>
      <c r="M38" s="3"/>
      <c r="N38" s="3"/>
      <c r="O38" s="3"/>
      <c r="P38" s="3"/>
      <c r="Q38" s="58"/>
      <c r="R38" s="3"/>
      <c r="S38" s="3"/>
      <c r="T38" s="4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</row>
    <row r="39" spans="1:84" ht="12.75">
      <c r="A39" s="6" t="str">
        <f t="shared" si="11"/>
        <v>P-2</v>
      </c>
      <c r="B39" s="9">
        <f t="shared" si="5"/>
        <v>0</v>
      </c>
      <c r="C39" s="11">
        <f t="shared" si="6"/>
        <v>0</v>
      </c>
      <c r="D39" s="72">
        <f t="shared" si="9"/>
        <v>318.35596360127784</v>
      </c>
      <c r="E39" s="73"/>
      <c r="F39" s="74"/>
      <c r="G39" s="11">
        <f t="shared" si="10"/>
        <v>877.712</v>
      </c>
      <c r="H39" s="13"/>
      <c r="I39" s="68">
        <f t="shared" si="7"/>
        <v>1196.0679636012778</v>
      </c>
      <c r="J39" s="71">
        <f t="shared" si="8"/>
        <v>1562.6239417620445</v>
      </c>
      <c r="K39" s="58"/>
      <c r="L39" s="45" t="s">
        <v>34</v>
      </c>
      <c r="M39" s="58"/>
      <c r="N39" s="58"/>
      <c r="O39" s="58"/>
      <c r="P39" s="58"/>
      <c r="Q39" s="58"/>
      <c r="R39" s="3"/>
      <c r="S39" s="3"/>
      <c r="T39" s="4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</row>
    <row r="40" spans="1:84" ht="12.75">
      <c r="A40" s="6" t="str">
        <f t="shared" si="11"/>
        <v>P-3</v>
      </c>
      <c r="B40" s="9">
        <f t="shared" si="5"/>
        <v>10.692853089020907</v>
      </c>
      <c r="C40" s="11">
        <f t="shared" si="6"/>
        <v>39.975</v>
      </c>
      <c r="D40" s="72">
        <f t="shared" si="9"/>
        <v>329.04881669029874</v>
      </c>
      <c r="E40" s="73"/>
      <c r="F40" s="74"/>
      <c r="G40" s="11">
        <f t="shared" si="10"/>
        <v>917.687</v>
      </c>
      <c r="H40" s="14"/>
      <c r="I40" s="68">
        <f t="shared" si="7"/>
        <v>1246.7358166902986</v>
      </c>
      <c r="J40" s="71">
        <f t="shared" si="8"/>
        <v>1627.702506704478</v>
      </c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</row>
    <row r="41" spans="1:84" ht="12.75">
      <c r="A41" s="57" t="s">
        <v>58</v>
      </c>
      <c r="B41" s="9">
        <f t="shared" si="5"/>
        <v>10.692853089020907</v>
      </c>
      <c r="C41" s="11">
        <f t="shared" si="6"/>
        <v>39.8</v>
      </c>
      <c r="D41" s="72">
        <f t="shared" si="9"/>
        <v>339.74166977931964</v>
      </c>
      <c r="E41" s="73"/>
      <c r="F41" s="74"/>
      <c r="G41" s="11">
        <f t="shared" si="10"/>
        <v>957.487</v>
      </c>
      <c r="H41" s="58"/>
      <c r="I41" s="68">
        <f t="shared" si="7"/>
        <v>1297.2286697793197</v>
      </c>
      <c r="J41" s="71">
        <f t="shared" si="8"/>
        <v>1692.5710716469112</v>
      </c>
      <c r="K41" s="2"/>
      <c r="L41" s="2"/>
      <c r="M41" s="2"/>
      <c r="N41" s="46"/>
      <c r="O41" s="58"/>
      <c r="P41" s="58"/>
      <c r="Q41" s="58"/>
      <c r="R41" s="58"/>
      <c r="S41" s="58"/>
      <c r="T41" s="58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</row>
    <row r="42" spans="1:84" ht="12.7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</row>
    <row r="43" spans="14:84" ht="12.75">
      <c r="N43" s="58"/>
      <c r="O43" s="58"/>
      <c r="P43" s="58"/>
      <c r="Q43" s="58"/>
      <c r="R43" s="58"/>
      <c r="S43" s="58"/>
      <c r="T43" s="58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</row>
    <row r="44" spans="14:84" ht="12.75">
      <c r="N44" s="58"/>
      <c r="O44" s="58"/>
      <c r="P44" s="58"/>
      <c r="Q44" s="58"/>
      <c r="R44" s="58"/>
      <c r="S44" s="58"/>
      <c r="T44" s="58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</row>
    <row r="45" spans="1:84" ht="12.75">
      <c r="A45" s="47" t="s">
        <v>25</v>
      </c>
      <c r="B45" s="47"/>
      <c r="C45" s="2"/>
      <c r="D45" s="2"/>
      <c r="E45" s="2"/>
      <c r="F45" s="2"/>
      <c r="G45" s="2"/>
      <c r="H45" s="2"/>
      <c r="I45" s="2"/>
      <c r="J45" s="2"/>
      <c r="K45" s="2"/>
      <c r="L45" s="2"/>
      <c r="M45" s="58"/>
      <c r="N45" s="58"/>
      <c r="O45" s="58"/>
      <c r="P45" s="58"/>
      <c r="Q45" s="58"/>
      <c r="R45" s="58"/>
      <c r="S45" s="58"/>
      <c r="T45" s="58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</row>
    <row r="46" spans="1:21" ht="12.75">
      <c r="A46" s="46" t="s">
        <v>26</v>
      </c>
      <c r="B46" s="46"/>
      <c r="C46" s="2"/>
      <c r="D46" s="2"/>
      <c r="E46" s="2"/>
      <c r="F46" s="2"/>
      <c r="G46" s="2">
        <v>4000</v>
      </c>
      <c r="H46" s="2"/>
      <c r="I46" s="16"/>
      <c r="J46" s="16" t="s">
        <v>27</v>
      </c>
      <c r="K46" s="2"/>
      <c r="M46" s="13">
        <f>SQRT(G47)</f>
        <v>18.008530407693737</v>
      </c>
      <c r="N46" s="58"/>
      <c r="O46" s="58"/>
      <c r="P46" s="58"/>
      <c r="Q46" s="58"/>
      <c r="R46" s="58"/>
      <c r="S46" s="58"/>
      <c r="T46" s="58"/>
      <c r="U46" s="58"/>
    </row>
    <row r="47" spans="1:21" ht="15">
      <c r="A47" s="46" t="s">
        <v>55</v>
      </c>
      <c r="B47" s="46"/>
      <c r="C47" s="2"/>
      <c r="D47" s="2"/>
      <c r="E47" s="2"/>
      <c r="F47" s="2"/>
      <c r="G47" s="48">
        <f>I41*1000/G46</f>
        <v>324.30716744482993</v>
      </c>
      <c r="H47" s="49"/>
      <c r="I47" s="16"/>
      <c r="J47" s="2"/>
      <c r="K47" s="2"/>
      <c r="L47" s="50"/>
      <c r="M47" s="58"/>
      <c r="N47" s="58"/>
      <c r="O47" s="58"/>
      <c r="P47" s="58"/>
      <c r="Q47" s="58"/>
      <c r="R47" s="58"/>
      <c r="S47" s="58"/>
      <c r="T47" s="58"/>
      <c r="U47" s="58"/>
    </row>
    <row r="48" spans="3:21" ht="12.75"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</row>
    <row r="49" spans="3:21" ht="12.75"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</row>
    <row r="50" spans="3:21" ht="12.75"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</row>
    <row r="51" spans="3:21" ht="12.75"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</row>
    <row r="52" spans="3:21" ht="12.75"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</row>
    <row r="53" spans="3:21" ht="12.75"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</row>
    <row r="54" spans="3:21" ht="12.75"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</row>
    <row r="55" spans="3:21" ht="12.75"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</row>
    <row r="56" spans="3:21" ht="12.75"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3:21" ht="12.75"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3:21" ht="12.75"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</row>
    <row r="59" spans="3:21" ht="12.75"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</row>
    <row r="60" spans="3:21" ht="12.75"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</row>
    <row r="61" spans="3:21" ht="12.75"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</row>
    <row r="62" spans="3:21" ht="12.75"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</row>
    <row r="63" spans="3:21" ht="12.75"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</row>
    <row r="64" spans="3:21" ht="12.75"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</row>
    <row r="65" spans="3:21" ht="12.75"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</row>
    <row r="66" spans="3:21" ht="12.75"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</row>
    <row r="67" spans="3:21" ht="12.75"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</row>
    <row r="68" spans="3:21" ht="12.75"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</row>
    <row r="69" spans="3:21" ht="12.75"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</row>
    <row r="70" spans="3:21" ht="12.75"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</row>
    <row r="71" spans="3:21" ht="12.75"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</row>
    <row r="72" spans="3:21" ht="12.75"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</row>
    <row r="73" spans="3:21" ht="12.75"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</row>
    <row r="74" spans="3:21" ht="12.75"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</row>
    <row r="75" spans="3:21" ht="12.75"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</row>
    <row r="76" spans="3:21" ht="12.75"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</row>
    <row r="77" spans="3:21" ht="12.75"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</row>
    <row r="78" spans="3:21" ht="12.75"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</row>
    <row r="79" spans="3:21" ht="12.75"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</row>
    <row r="80" spans="3:21" ht="12.75"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</row>
    <row r="81" spans="3:21" ht="12.75"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</row>
    <row r="82" spans="3:21" ht="12.75"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</row>
    <row r="83" spans="3:21" ht="12.75"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</row>
    <row r="84" spans="3:21" ht="12.75"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</row>
    <row r="85" spans="3:21" ht="12.75"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</row>
    <row r="86" spans="3:21" ht="12.75"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</row>
    <row r="87" spans="3:21" ht="12.75"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</row>
    <row r="88" spans="3:21" ht="12.75"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</row>
    <row r="89" spans="3:21" ht="12.75"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</row>
    <row r="90" spans="3:21" ht="12.75"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</row>
    <row r="91" spans="3:21" ht="12.75"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</row>
    <row r="92" spans="3:21" ht="12.75"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</row>
    <row r="93" spans="3:21" ht="12.75"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</row>
    <row r="94" spans="3:21" ht="12.75"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</row>
    <row r="95" spans="3:21" ht="12.75"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</row>
    <row r="96" spans="3:21" ht="12.75"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</row>
    <row r="97" spans="3:21" ht="12.75"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</row>
    <row r="98" spans="3:21" ht="12.75"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</row>
    <row r="99" spans="3:21" ht="12.75"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</row>
    <row r="100" spans="3:21" ht="12.75"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</row>
    <row r="101" spans="3:21" ht="12.75"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</row>
    <row r="102" spans="3:21" ht="12.75"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</row>
    <row r="103" spans="3:21" ht="12.75"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</row>
    <row r="104" spans="3:21" ht="12.75"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</row>
    <row r="105" spans="3:21" ht="12.75"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</row>
    <row r="106" spans="3:21" ht="12.75"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</row>
    <row r="107" spans="3:21" ht="12.75"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</row>
    <row r="108" spans="3:21" ht="12.75"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</row>
    <row r="109" spans="3:21" ht="12.75"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</row>
    <row r="110" spans="3:21" ht="12.75"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</row>
    <row r="111" spans="3:21" ht="12.75"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</row>
    <row r="112" spans="3:21" ht="12.75"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</row>
    <row r="113" spans="3:21" ht="12.75"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</row>
    <row r="114" spans="3:21" ht="12.75"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</row>
  </sheetData>
  <mergeCells count="19">
    <mergeCell ref="D41:F41"/>
    <mergeCell ref="D28:F28"/>
    <mergeCell ref="D33:F33"/>
    <mergeCell ref="D34:F34"/>
    <mergeCell ref="D35:F35"/>
    <mergeCell ref="D36:F36"/>
    <mergeCell ref="D37:F37"/>
    <mergeCell ref="D38:F38"/>
    <mergeCell ref="D39:F39"/>
    <mergeCell ref="D40:F40"/>
    <mergeCell ref="A8:A9"/>
    <mergeCell ref="D8:F8"/>
    <mergeCell ref="D9:F9"/>
    <mergeCell ref="D27:F27"/>
    <mergeCell ref="A27:A28"/>
    <mergeCell ref="D29:F29"/>
    <mergeCell ref="D30:F30"/>
    <mergeCell ref="D31:F31"/>
    <mergeCell ref="D32:F32"/>
  </mergeCells>
  <printOptions/>
  <pageMargins left="0.5" right="0.5" top="0.5" bottom="0.5" header="0.5" footer="0.5"/>
  <pageSetup fitToHeight="1" fitToWidth="1" horizontalDpi="600" verticalDpi="600" orientation="landscape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1:CF114"/>
  <sheetViews>
    <sheetView workbookViewId="0" topLeftCell="A1">
      <selection activeCell="J25" sqref="J25"/>
    </sheetView>
  </sheetViews>
  <sheetFormatPr defaultColWidth="9.140625" defaultRowHeight="12.75"/>
  <cols>
    <col min="1" max="2" width="6.8515625" style="0" customWidth="1"/>
    <col min="3" max="3" width="7.57421875" style="0" customWidth="1"/>
    <col min="4" max="4" width="3.7109375" style="0" customWidth="1"/>
    <col min="5" max="5" width="2.421875" style="0" customWidth="1"/>
    <col min="6" max="6" width="3.7109375" style="0" customWidth="1"/>
    <col min="7" max="7" width="15.421875" style="0" customWidth="1"/>
    <col min="8" max="8" width="6.00390625" style="0" hidden="1" customWidth="1"/>
    <col min="9" max="9" width="7.57421875" style="0" bestFit="1" customWidth="1"/>
    <col min="10" max="10" width="8.8515625" style="0" bestFit="1" customWidth="1"/>
    <col min="11" max="11" width="8.7109375" style="0" bestFit="1" customWidth="1"/>
    <col min="12" max="12" width="9.28125" style="0" bestFit="1" customWidth="1"/>
    <col min="13" max="13" width="7.140625" style="0" customWidth="1"/>
    <col min="14" max="14" width="6.00390625" style="0" bestFit="1" customWidth="1"/>
    <col min="15" max="15" width="6.28125" style="0" bestFit="1" customWidth="1"/>
    <col min="16" max="16" width="7.140625" style="0" bestFit="1" customWidth="1"/>
    <col min="17" max="17" width="7.57421875" style="0" bestFit="1" customWidth="1"/>
    <col min="18" max="18" width="6.00390625" style="0" bestFit="1" customWidth="1"/>
    <col min="19" max="19" width="5.28125" style="0" bestFit="1" customWidth="1"/>
    <col min="20" max="20" width="6.00390625" style="0" bestFit="1" customWidth="1"/>
  </cols>
  <sheetData>
    <row r="1" spans="1:84" ht="12.75">
      <c r="A1" s="15" t="s">
        <v>0</v>
      </c>
      <c r="B1" s="15"/>
      <c r="C1" s="1" t="s">
        <v>59</v>
      </c>
      <c r="D1" s="1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</row>
    <row r="2" spans="1:84" ht="12.75">
      <c r="A2" s="15" t="s">
        <v>24</v>
      </c>
      <c r="B2" s="15"/>
      <c r="C2" s="1"/>
      <c r="D2" s="16"/>
      <c r="E2" s="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</row>
    <row r="3" spans="1:84" ht="12.75">
      <c r="A3" s="15" t="s">
        <v>1</v>
      </c>
      <c r="B3" s="15"/>
      <c r="C3" s="1"/>
      <c r="D3" s="1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</row>
    <row r="4" spans="1:84" ht="12.75">
      <c r="A4" s="15" t="s">
        <v>2</v>
      </c>
      <c r="B4" s="15"/>
      <c r="C4" s="1"/>
      <c r="D4" s="16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</row>
    <row r="5" spans="1:84" ht="12.75">
      <c r="A5" s="15"/>
      <c r="B5" s="1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</row>
    <row r="6" spans="1:84" ht="12.75">
      <c r="A6" s="15" t="s">
        <v>3</v>
      </c>
      <c r="B6" s="15"/>
      <c r="C6" s="1"/>
      <c r="D6" s="1" t="s">
        <v>93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</row>
    <row r="7" spans="1:84" ht="12.75">
      <c r="A7" s="7"/>
      <c r="B7" s="7"/>
      <c r="C7" s="7"/>
      <c r="D7" s="18"/>
      <c r="E7" s="18"/>
      <c r="F7" s="18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</row>
    <row r="8" spans="1:84" ht="13.5">
      <c r="A8" s="78" t="s">
        <v>4</v>
      </c>
      <c r="B8" s="19" t="s">
        <v>28</v>
      </c>
      <c r="C8" s="20" t="s">
        <v>5</v>
      </c>
      <c r="D8" s="80" t="s">
        <v>10</v>
      </c>
      <c r="E8" s="80"/>
      <c r="F8" s="80"/>
      <c r="G8" s="20" t="s">
        <v>37</v>
      </c>
      <c r="H8" s="21"/>
      <c r="I8" s="21" t="s">
        <v>38</v>
      </c>
      <c r="J8" s="22" t="s">
        <v>11</v>
      </c>
      <c r="K8" s="23" t="s">
        <v>7</v>
      </c>
      <c r="L8" s="24" t="s">
        <v>9</v>
      </c>
      <c r="M8" s="21" t="s">
        <v>14</v>
      </c>
      <c r="N8" s="25" t="s">
        <v>39</v>
      </c>
      <c r="O8" s="25" t="s">
        <v>40</v>
      </c>
      <c r="P8" s="20" t="s">
        <v>41</v>
      </c>
      <c r="Q8" s="20" t="s">
        <v>42</v>
      </c>
      <c r="R8" s="21" t="s">
        <v>43</v>
      </c>
      <c r="S8" s="20" t="s">
        <v>18</v>
      </c>
      <c r="T8" s="20" t="s">
        <v>44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</row>
    <row r="9" spans="1:84" ht="15" thickBot="1">
      <c r="A9" s="79"/>
      <c r="B9" s="26" t="s">
        <v>29</v>
      </c>
      <c r="C9" s="27" t="s">
        <v>17</v>
      </c>
      <c r="D9" s="76" t="s">
        <v>8</v>
      </c>
      <c r="E9" s="76"/>
      <c r="F9" s="76"/>
      <c r="G9" s="27" t="s">
        <v>45</v>
      </c>
      <c r="H9" s="28"/>
      <c r="I9" s="29" t="s">
        <v>19</v>
      </c>
      <c r="J9" s="30" t="s">
        <v>46</v>
      </c>
      <c r="K9" s="31" t="s">
        <v>12</v>
      </c>
      <c r="L9" s="32" t="s">
        <v>46</v>
      </c>
      <c r="M9" s="28" t="s">
        <v>15</v>
      </c>
      <c r="N9" s="33" t="s">
        <v>16</v>
      </c>
      <c r="O9" s="33" t="s">
        <v>16</v>
      </c>
      <c r="P9" s="27" t="s">
        <v>16</v>
      </c>
      <c r="Q9" s="27" t="s">
        <v>16</v>
      </c>
      <c r="R9" s="28" t="s">
        <v>16</v>
      </c>
      <c r="S9" s="27" t="s">
        <v>6</v>
      </c>
      <c r="T9" s="27" t="s">
        <v>16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</row>
    <row r="10" spans="1:84" ht="13.5" thickTop="1">
      <c r="A10" s="59" t="s">
        <v>13</v>
      </c>
      <c r="B10" s="59" t="s">
        <v>13</v>
      </c>
      <c r="C10" s="59">
        <v>0</v>
      </c>
      <c r="D10" s="59">
        <v>0</v>
      </c>
      <c r="E10" s="59"/>
      <c r="F10" s="59">
        <v>0</v>
      </c>
      <c r="G10" s="59">
        <v>0</v>
      </c>
      <c r="H10" s="59"/>
      <c r="I10" s="59">
        <v>0</v>
      </c>
      <c r="J10" s="59">
        <v>0</v>
      </c>
      <c r="K10" s="60">
        <f aca="true" t="shared" si="0" ref="K10:K22">IF(G10*I10&gt;=400,IF(B10="Roof",0,IF(0.25+15/SQRT(G10*I10)&lt;0.4,0.4,0.25+15/SQRT(G10*I10))),0)</f>
        <v>0</v>
      </c>
      <c r="L10" s="61">
        <f aca="true" t="shared" si="1" ref="L10:L22">IF(K10&gt;0,J10*K10,J10)</f>
        <v>0</v>
      </c>
      <c r="M10" s="59">
        <v>0</v>
      </c>
      <c r="N10" s="59">
        <f aca="true" t="shared" si="2" ref="N10:N22">0.15*M10/12*G10</f>
        <v>0</v>
      </c>
      <c r="O10" s="59"/>
      <c r="P10" s="59"/>
      <c r="Q10" s="59">
        <v>0</v>
      </c>
      <c r="R10" s="59">
        <f aca="true" t="shared" si="3" ref="R10:R22">0.15*D10*F10/144*C10</f>
        <v>0</v>
      </c>
      <c r="S10" s="59">
        <v>0</v>
      </c>
      <c r="T10" s="59">
        <f aca="true" t="shared" si="4" ref="T10:T22">S10*G10/1000</f>
        <v>0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</row>
    <row r="11" spans="1:84" ht="12.75">
      <c r="A11" s="8" t="s">
        <v>35</v>
      </c>
      <c r="B11" s="8" t="s">
        <v>36</v>
      </c>
      <c r="C11" s="8">
        <v>15.66</v>
      </c>
      <c r="D11" s="8">
        <v>14</v>
      </c>
      <c r="E11" s="8"/>
      <c r="F11" s="8">
        <v>24</v>
      </c>
      <c r="G11" s="8">
        <v>620</v>
      </c>
      <c r="H11" s="8"/>
      <c r="I11" s="8">
        <v>3</v>
      </c>
      <c r="J11" s="8">
        <v>150</v>
      </c>
      <c r="K11" s="55">
        <f t="shared" si="0"/>
        <v>0.5978041718201262</v>
      </c>
      <c r="L11" s="10">
        <f t="shared" si="1"/>
        <v>89.67062577301894</v>
      </c>
      <c r="M11" s="8">
        <v>8</v>
      </c>
      <c r="N11" s="8">
        <f t="shared" si="2"/>
        <v>61.99999999999999</v>
      </c>
      <c r="O11" s="8"/>
      <c r="P11" s="8"/>
      <c r="Q11" s="8">
        <v>8</v>
      </c>
      <c r="R11" s="8">
        <f t="shared" si="3"/>
        <v>5.481000000000001</v>
      </c>
      <c r="S11" s="8">
        <v>20</v>
      </c>
      <c r="T11" s="8">
        <f t="shared" si="4"/>
        <v>12.4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</row>
    <row r="12" spans="1:84" ht="12.75">
      <c r="A12" s="6">
        <v>8</v>
      </c>
      <c r="B12" s="6" t="s">
        <v>36</v>
      </c>
      <c r="C12" s="6">
        <v>14.66</v>
      </c>
      <c r="D12" s="6">
        <v>14</v>
      </c>
      <c r="E12" s="6"/>
      <c r="F12" s="6">
        <v>24</v>
      </c>
      <c r="G12" s="8">
        <v>755</v>
      </c>
      <c r="H12" s="6"/>
      <c r="I12" s="8">
        <v>4</v>
      </c>
      <c r="J12" s="6">
        <v>100</v>
      </c>
      <c r="K12" s="9">
        <f t="shared" si="0"/>
        <v>0.5229529469675647</v>
      </c>
      <c r="L12" s="10">
        <f t="shared" si="1"/>
        <v>52.295294696756464</v>
      </c>
      <c r="M12" s="6">
        <v>7</v>
      </c>
      <c r="N12" s="6">
        <f t="shared" si="2"/>
        <v>66.0625</v>
      </c>
      <c r="O12" s="6"/>
      <c r="P12" s="6"/>
      <c r="Q12" s="6">
        <v>8</v>
      </c>
      <c r="R12" s="6">
        <f t="shared" si="3"/>
        <v>5.131</v>
      </c>
      <c r="S12" s="6">
        <v>20</v>
      </c>
      <c r="T12" s="6">
        <f t="shared" si="4"/>
        <v>15.1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</row>
    <row r="13" spans="1:84" ht="12.75">
      <c r="A13" s="6">
        <v>7</v>
      </c>
      <c r="B13" s="6" t="s">
        <v>36</v>
      </c>
      <c r="C13" s="6">
        <v>14</v>
      </c>
      <c r="D13" s="6">
        <v>14</v>
      </c>
      <c r="E13" s="6"/>
      <c r="F13" s="6">
        <v>24</v>
      </c>
      <c r="G13" s="8">
        <v>755</v>
      </c>
      <c r="H13" s="6"/>
      <c r="I13" s="8">
        <v>4</v>
      </c>
      <c r="J13" s="6">
        <v>80</v>
      </c>
      <c r="K13" s="9">
        <f t="shared" si="0"/>
        <v>0.5229529469675647</v>
      </c>
      <c r="L13" s="10">
        <f t="shared" si="1"/>
        <v>41.83623575740518</v>
      </c>
      <c r="M13" s="6">
        <v>7</v>
      </c>
      <c r="N13" s="6">
        <f t="shared" si="2"/>
        <v>66.0625</v>
      </c>
      <c r="O13" s="6"/>
      <c r="P13" s="6"/>
      <c r="Q13" s="6">
        <v>8</v>
      </c>
      <c r="R13" s="6">
        <f t="shared" si="3"/>
        <v>4.9</v>
      </c>
      <c r="S13" s="6">
        <v>20</v>
      </c>
      <c r="T13" s="6">
        <f t="shared" si="4"/>
        <v>15.1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</row>
    <row r="14" spans="1:84" ht="12.75">
      <c r="A14" s="6">
        <v>6</v>
      </c>
      <c r="B14" s="6" t="s">
        <v>36</v>
      </c>
      <c r="C14" s="6">
        <v>14</v>
      </c>
      <c r="D14" s="6">
        <v>14</v>
      </c>
      <c r="E14" s="6"/>
      <c r="F14" s="6">
        <v>24</v>
      </c>
      <c r="G14" s="8">
        <v>755</v>
      </c>
      <c r="H14" s="6"/>
      <c r="I14" s="8">
        <v>4</v>
      </c>
      <c r="J14" s="6">
        <v>80</v>
      </c>
      <c r="K14" s="9">
        <f t="shared" si="0"/>
        <v>0.5229529469675647</v>
      </c>
      <c r="L14" s="10">
        <f t="shared" si="1"/>
        <v>41.83623575740518</v>
      </c>
      <c r="M14" s="6">
        <v>7</v>
      </c>
      <c r="N14" s="6">
        <f t="shared" si="2"/>
        <v>66.0625</v>
      </c>
      <c r="O14" s="6"/>
      <c r="P14" s="6"/>
      <c r="Q14" s="6">
        <v>8</v>
      </c>
      <c r="R14" s="6">
        <f t="shared" si="3"/>
        <v>4.9</v>
      </c>
      <c r="S14" s="6">
        <v>20</v>
      </c>
      <c r="T14" s="6">
        <f t="shared" si="4"/>
        <v>15.1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</row>
    <row r="15" spans="1:84" ht="12.75">
      <c r="A15" s="6">
        <v>5</v>
      </c>
      <c r="B15" s="6" t="s">
        <v>36</v>
      </c>
      <c r="C15" s="6">
        <v>14</v>
      </c>
      <c r="D15" s="6">
        <v>14</v>
      </c>
      <c r="E15" s="6"/>
      <c r="F15" s="6">
        <v>24</v>
      </c>
      <c r="G15" s="8">
        <v>755</v>
      </c>
      <c r="H15" s="6"/>
      <c r="I15" s="8">
        <v>4</v>
      </c>
      <c r="J15" s="6">
        <v>80</v>
      </c>
      <c r="K15" s="9">
        <f t="shared" si="0"/>
        <v>0.5229529469675647</v>
      </c>
      <c r="L15" s="10">
        <f t="shared" si="1"/>
        <v>41.83623575740518</v>
      </c>
      <c r="M15" s="6">
        <v>7</v>
      </c>
      <c r="N15" s="6">
        <f t="shared" si="2"/>
        <v>66.0625</v>
      </c>
      <c r="O15" s="6"/>
      <c r="P15" s="6"/>
      <c r="Q15" s="6">
        <v>8</v>
      </c>
      <c r="R15" s="6">
        <f t="shared" si="3"/>
        <v>4.9</v>
      </c>
      <c r="S15" s="6">
        <v>20</v>
      </c>
      <c r="T15" s="6">
        <f t="shared" si="4"/>
        <v>15.1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</row>
    <row r="16" spans="1:84" ht="12.75">
      <c r="A16" s="6">
        <v>4</v>
      </c>
      <c r="B16" s="6" t="s">
        <v>36</v>
      </c>
      <c r="C16" s="6">
        <v>14</v>
      </c>
      <c r="D16" s="6">
        <v>14</v>
      </c>
      <c r="E16" s="6"/>
      <c r="F16" s="6">
        <v>24</v>
      </c>
      <c r="G16" s="8">
        <v>755</v>
      </c>
      <c r="H16" s="6"/>
      <c r="I16" s="8">
        <v>4</v>
      </c>
      <c r="J16" s="6">
        <v>80</v>
      </c>
      <c r="K16" s="9">
        <f t="shared" si="0"/>
        <v>0.5229529469675647</v>
      </c>
      <c r="L16" s="10">
        <f t="shared" si="1"/>
        <v>41.83623575740518</v>
      </c>
      <c r="M16" s="6">
        <v>7</v>
      </c>
      <c r="N16" s="6">
        <f t="shared" si="2"/>
        <v>66.0625</v>
      </c>
      <c r="O16" s="6"/>
      <c r="P16" s="6"/>
      <c r="Q16" s="6">
        <v>8</v>
      </c>
      <c r="R16" s="6">
        <f t="shared" si="3"/>
        <v>4.9</v>
      </c>
      <c r="S16" s="6">
        <v>20</v>
      </c>
      <c r="T16" s="6">
        <f t="shared" si="4"/>
        <v>15.1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</row>
    <row r="17" spans="1:84" ht="12.75">
      <c r="A17" s="6">
        <v>3</v>
      </c>
      <c r="B17" s="6" t="s">
        <v>36</v>
      </c>
      <c r="C17" s="6">
        <v>14</v>
      </c>
      <c r="D17" s="6">
        <v>14</v>
      </c>
      <c r="E17" s="6"/>
      <c r="F17" s="6">
        <v>24</v>
      </c>
      <c r="G17" s="8">
        <v>755</v>
      </c>
      <c r="H17" s="6"/>
      <c r="I17" s="8">
        <v>4</v>
      </c>
      <c r="J17" s="6">
        <v>80</v>
      </c>
      <c r="K17" s="9">
        <f t="shared" si="0"/>
        <v>0.5229529469675647</v>
      </c>
      <c r="L17" s="10">
        <f t="shared" si="1"/>
        <v>41.83623575740518</v>
      </c>
      <c r="M17" s="6">
        <v>8</v>
      </c>
      <c r="N17" s="6">
        <f t="shared" si="2"/>
        <v>75.5</v>
      </c>
      <c r="O17" s="6"/>
      <c r="P17" s="6"/>
      <c r="Q17" s="6">
        <v>8</v>
      </c>
      <c r="R17" s="6">
        <f t="shared" si="3"/>
        <v>4.9</v>
      </c>
      <c r="S17" s="6">
        <v>20</v>
      </c>
      <c r="T17" s="6">
        <f t="shared" si="4"/>
        <v>15.1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</row>
    <row r="18" spans="1:84" ht="12.75">
      <c r="A18" s="6">
        <v>2</v>
      </c>
      <c r="B18" s="6" t="s">
        <v>36</v>
      </c>
      <c r="C18" s="6">
        <v>14</v>
      </c>
      <c r="D18" s="6">
        <v>14</v>
      </c>
      <c r="E18" s="6"/>
      <c r="F18" s="6">
        <v>24</v>
      </c>
      <c r="G18" s="8">
        <v>755</v>
      </c>
      <c r="H18" s="6"/>
      <c r="I18" s="8">
        <v>4</v>
      </c>
      <c r="J18" s="6">
        <v>80</v>
      </c>
      <c r="K18" s="9">
        <f t="shared" si="0"/>
        <v>0.5229529469675647</v>
      </c>
      <c r="L18" s="10">
        <f t="shared" si="1"/>
        <v>41.83623575740518</v>
      </c>
      <c r="M18" s="6">
        <v>8</v>
      </c>
      <c r="N18" s="6">
        <f t="shared" si="2"/>
        <v>75.5</v>
      </c>
      <c r="O18" s="6"/>
      <c r="P18" s="6"/>
      <c r="Q18" s="6">
        <v>8</v>
      </c>
      <c r="R18" s="6">
        <f t="shared" si="3"/>
        <v>4.9</v>
      </c>
      <c r="S18" s="6">
        <v>20</v>
      </c>
      <c r="T18" s="6">
        <f t="shared" si="4"/>
        <v>15.1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</row>
    <row r="19" spans="1:84" ht="12.75">
      <c r="A19" s="6">
        <v>1</v>
      </c>
      <c r="B19" s="6" t="s">
        <v>36</v>
      </c>
      <c r="C19" s="6">
        <v>20</v>
      </c>
      <c r="D19" s="6">
        <v>14</v>
      </c>
      <c r="E19" s="6"/>
      <c r="F19" s="6">
        <v>24</v>
      </c>
      <c r="G19" s="6">
        <v>410</v>
      </c>
      <c r="H19" s="6"/>
      <c r="I19" s="6">
        <v>4</v>
      </c>
      <c r="J19" s="6">
        <v>100</v>
      </c>
      <c r="K19" s="9">
        <f t="shared" si="0"/>
        <v>0.620398598743596</v>
      </c>
      <c r="L19" s="10">
        <f t="shared" si="1"/>
        <v>62.03985987435961</v>
      </c>
      <c r="M19" s="6">
        <v>8</v>
      </c>
      <c r="N19" s="6">
        <f t="shared" si="2"/>
        <v>41</v>
      </c>
      <c r="O19" s="6"/>
      <c r="P19" s="6"/>
      <c r="Q19" s="6">
        <v>8</v>
      </c>
      <c r="R19" s="6">
        <f t="shared" si="3"/>
        <v>7.000000000000001</v>
      </c>
      <c r="S19" s="6">
        <v>20</v>
      </c>
      <c r="T19" s="6">
        <f t="shared" si="4"/>
        <v>8.2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</row>
    <row r="20" spans="1:84" ht="12.75">
      <c r="A20" s="62" t="s">
        <v>56</v>
      </c>
      <c r="B20" s="62" t="s">
        <v>36</v>
      </c>
      <c r="C20" s="62">
        <v>0</v>
      </c>
      <c r="D20" s="62">
        <v>0</v>
      </c>
      <c r="E20" s="62"/>
      <c r="F20" s="62">
        <v>0</v>
      </c>
      <c r="G20" s="62">
        <v>0</v>
      </c>
      <c r="H20" s="62"/>
      <c r="I20" s="62">
        <v>0</v>
      </c>
      <c r="J20" s="62">
        <v>0</v>
      </c>
      <c r="K20" s="63">
        <f t="shared" si="0"/>
        <v>0</v>
      </c>
      <c r="L20" s="64">
        <f t="shared" si="1"/>
        <v>0</v>
      </c>
      <c r="M20" s="62">
        <v>0</v>
      </c>
      <c r="N20" s="62">
        <f t="shared" si="2"/>
        <v>0</v>
      </c>
      <c r="O20" s="62"/>
      <c r="P20" s="62"/>
      <c r="Q20" s="62">
        <v>0</v>
      </c>
      <c r="R20" s="62">
        <f t="shared" si="3"/>
        <v>0</v>
      </c>
      <c r="S20" s="62">
        <v>0</v>
      </c>
      <c r="T20" s="62">
        <f t="shared" si="4"/>
        <v>0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</row>
    <row r="21" spans="1:84" ht="12.75">
      <c r="A21" s="8" t="s">
        <v>57</v>
      </c>
      <c r="B21" s="8" t="s">
        <v>36</v>
      </c>
      <c r="C21" s="8">
        <v>10.5</v>
      </c>
      <c r="D21" s="8">
        <v>14</v>
      </c>
      <c r="E21" s="8"/>
      <c r="F21" s="8">
        <v>24</v>
      </c>
      <c r="G21" s="8">
        <v>410</v>
      </c>
      <c r="H21" s="8"/>
      <c r="I21" s="8">
        <v>4</v>
      </c>
      <c r="J21" s="8">
        <v>40</v>
      </c>
      <c r="K21" s="55">
        <f t="shared" si="0"/>
        <v>0.620398598743596</v>
      </c>
      <c r="L21" s="56">
        <f t="shared" si="1"/>
        <v>24.81594394974384</v>
      </c>
      <c r="M21" s="8">
        <v>5</v>
      </c>
      <c r="N21" s="8">
        <f t="shared" si="2"/>
        <v>25.625</v>
      </c>
      <c r="O21" s="8"/>
      <c r="P21" s="8"/>
      <c r="Q21" s="8">
        <v>0</v>
      </c>
      <c r="R21" s="8">
        <f t="shared" si="3"/>
        <v>3.6750000000000003</v>
      </c>
      <c r="S21" s="8">
        <v>20</v>
      </c>
      <c r="T21" s="8">
        <f t="shared" si="4"/>
        <v>8.2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</row>
    <row r="22" spans="1:84" ht="12.75">
      <c r="A22" s="8" t="s">
        <v>58</v>
      </c>
      <c r="B22" s="8" t="s">
        <v>36</v>
      </c>
      <c r="C22" s="8">
        <v>10</v>
      </c>
      <c r="D22" s="8">
        <v>14</v>
      </c>
      <c r="E22" s="8"/>
      <c r="F22" s="8">
        <v>24</v>
      </c>
      <c r="G22" s="8">
        <v>410</v>
      </c>
      <c r="H22" s="8"/>
      <c r="I22" s="8">
        <v>4</v>
      </c>
      <c r="J22" s="8">
        <v>40</v>
      </c>
      <c r="K22" s="55">
        <f t="shared" si="0"/>
        <v>0.620398598743596</v>
      </c>
      <c r="L22" s="56">
        <f t="shared" si="1"/>
        <v>24.81594394974384</v>
      </c>
      <c r="M22" s="8">
        <v>5</v>
      </c>
      <c r="N22" s="8">
        <f t="shared" si="2"/>
        <v>25.625</v>
      </c>
      <c r="O22" s="8"/>
      <c r="P22" s="8"/>
      <c r="Q22" s="8">
        <v>0</v>
      </c>
      <c r="R22" s="8">
        <f t="shared" si="3"/>
        <v>3.5000000000000004</v>
      </c>
      <c r="S22" s="8">
        <v>20</v>
      </c>
      <c r="T22" s="8">
        <f t="shared" si="4"/>
        <v>8.2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</row>
    <row r="23" spans="1:84" ht="12.7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</row>
    <row r="24" spans="21:84" ht="12.75"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</row>
    <row r="25" spans="21:84" ht="12.75"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</row>
    <row r="26" spans="21:84" ht="12.75"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</row>
    <row r="27" spans="1:84" ht="13.5">
      <c r="A27" s="84" t="s">
        <v>4</v>
      </c>
      <c r="B27" s="21" t="s">
        <v>47</v>
      </c>
      <c r="C27" s="35" t="s">
        <v>48</v>
      </c>
      <c r="D27" s="81" t="s">
        <v>49</v>
      </c>
      <c r="E27" s="82"/>
      <c r="F27" s="83"/>
      <c r="G27" s="38" t="s">
        <v>50</v>
      </c>
      <c r="H27" s="36"/>
      <c r="I27" s="37" t="s">
        <v>51</v>
      </c>
      <c r="J27" s="39" t="s">
        <v>52</v>
      </c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</row>
    <row r="28" spans="1:84" ht="13.5" thickBot="1">
      <c r="A28" s="85"/>
      <c r="B28" s="28" t="s">
        <v>16</v>
      </c>
      <c r="C28" s="41" t="s">
        <v>16</v>
      </c>
      <c r="D28" s="75" t="s">
        <v>16</v>
      </c>
      <c r="E28" s="76"/>
      <c r="F28" s="77"/>
      <c r="G28" s="43" t="s">
        <v>16</v>
      </c>
      <c r="H28" s="28"/>
      <c r="I28" s="42" t="s">
        <v>16</v>
      </c>
      <c r="J28" s="27" t="s">
        <v>16</v>
      </c>
      <c r="K28" s="58"/>
      <c r="L28" s="45" t="s">
        <v>53</v>
      </c>
      <c r="M28" s="2"/>
      <c r="N28" s="2"/>
      <c r="O28" s="2"/>
      <c r="P28" s="2"/>
      <c r="Q28" s="58"/>
      <c r="R28" s="2"/>
      <c r="S28" s="2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</row>
    <row r="29" spans="1:84" ht="13.5" thickTop="1">
      <c r="A29" s="5" t="s">
        <v>13</v>
      </c>
      <c r="B29" s="51">
        <f aca="true" t="shared" si="5" ref="B29:B41">L10*G10/1000</f>
        <v>0</v>
      </c>
      <c r="C29" s="52">
        <f aca="true" t="shared" si="6" ref="C29:C41">(N10+O10+P10+Q10+R10+T10)</f>
        <v>0</v>
      </c>
      <c r="D29" s="86">
        <f>B29</f>
        <v>0</v>
      </c>
      <c r="E29" s="87"/>
      <c r="F29" s="87"/>
      <c r="G29" s="52">
        <f>C29</f>
        <v>0</v>
      </c>
      <c r="H29" s="54"/>
      <c r="I29" s="69">
        <f aca="true" t="shared" si="7" ref="I29:I41">D29+G29</f>
        <v>0</v>
      </c>
      <c r="J29" s="70">
        <f aca="true" t="shared" si="8" ref="J29:J41">1.2*G29+1.6*D29</f>
        <v>0</v>
      </c>
      <c r="K29" s="58"/>
      <c r="L29" s="45" t="s">
        <v>21</v>
      </c>
      <c r="M29" s="3"/>
      <c r="N29" s="3"/>
      <c r="O29" s="3"/>
      <c r="P29" s="45">
        <v>4</v>
      </c>
      <c r="Q29" s="58"/>
      <c r="R29" s="3"/>
      <c r="S29" s="3"/>
      <c r="T29" s="4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</row>
    <row r="30" spans="1:84" ht="12.75">
      <c r="A30" s="6" t="s">
        <v>35</v>
      </c>
      <c r="B30" s="9">
        <f t="shared" si="5"/>
        <v>55.59578797927174</v>
      </c>
      <c r="C30" s="11">
        <f t="shared" si="6"/>
        <v>87.881</v>
      </c>
      <c r="D30" s="72">
        <f aca="true" t="shared" si="9" ref="D30:D41">D29+B30</f>
        <v>55.59578797927174</v>
      </c>
      <c r="E30" s="73"/>
      <c r="F30" s="74"/>
      <c r="G30" s="11">
        <f aca="true" t="shared" si="10" ref="G30:G41">G29+C30</f>
        <v>87.881</v>
      </c>
      <c r="H30" s="13"/>
      <c r="I30" s="68">
        <f t="shared" si="7"/>
        <v>143.47678797927173</v>
      </c>
      <c r="J30" s="71">
        <f t="shared" si="8"/>
        <v>194.41046076683477</v>
      </c>
      <c r="K30" s="58"/>
      <c r="L30" s="45" t="s">
        <v>22</v>
      </c>
      <c r="M30" s="3"/>
      <c r="N30" s="3"/>
      <c r="O30" s="3"/>
      <c r="P30" s="45">
        <v>4</v>
      </c>
      <c r="Q30" s="58"/>
      <c r="R30" s="45"/>
      <c r="S30" s="3"/>
      <c r="T30" s="4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</row>
    <row r="31" spans="1:84" ht="12.75">
      <c r="A31" s="6">
        <v>9</v>
      </c>
      <c r="B31" s="9">
        <f t="shared" si="5"/>
        <v>39.48294749605113</v>
      </c>
      <c r="C31" s="11">
        <f t="shared" si="6"/>
        <v>94.2935</v>
      </c>
      <c r="D31" s="72">
        <f t="shared" si="9"/>
        <v>95.07873547532287</v>
      </c>
      <c r="E31" s="73"/>
      <c r="F31" s="74"/>
      <c r="G31" s="11">
        <f t="shared" si="10"/>
        <v>182.1745</v>
      </c>
      <c r="H31" s="13"/>
      <c r="I31" s="68">
        <f t="shared" si="7"/>
        <v>277.25323547532287</v>
      </c>
      <c r="J31" s="71">
        <f t="shared" si="8"/>
        <v>370.7353767605166</v>
      </c>
      <c r="K31" s="58"/>
      <c r="L31" s="45" t="s">
        <v>23</v>
      </c>
      <c r="M31" s="3"/>
      <c r="N31" s="3"/>
      <c r="O31" s="3"/>
      <c r="P31" s="45">
        <v>3</v>
      </c>
      <c r="Q31" s="58"/>
      <c r="R31" s="45"/>
      <c r="S31" s="3"/>
      <c r="T31" s="4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</row>
    <row r="32" spans="1:84" ht="12.75">
      <c r="A32" s="6">
        <f aca="true" t="shared" si="11" ref="A32:A40">A13</f>
        <v>7</v>
      </c>
      <c r="B32" s="9">
        <f t="shared" si="5"/>
        <v>31.58635799684091</v>
      </c>
      <c r="C32" s="11">
        <f t="shared" si="6"/>
        <v>94.0625</v>
      </c>
      <c r="D32" s="72">
        <f t="shared" si="9"/>
        <v>126.66509347216379</v>
      </c>
      <c r="E32" s="73"/>
      <c r="F32" s="74"/>
      <c r="G32" s="11">
        <f t="shared" si="10"/>
        <v>276.23699999999997</v>
      </c>
      <c r="H32" s="13"/>
      <c r="I32" s="68">
        <f t="shared" si="7"/>
        <v>402.90209347216376</v>
      </c>
      <c r="J32" s="71">
        <f t="shared" si="8"/>
        <v>534.1485495554621</v>
      </c>
      <c r="K32" s="58"/>
      <c r="L32" s="45" t="s">
        <v>20</v>
      </c>
      <c r="M32" s="3"/>
      <c r="N32" s="3"/>
      <c r="O32" s="3"/>
      <c r="P32" s="45">
        <v>2</v>
      </c>
      <c r="Q32" s="58"/>
      <c r="R32" s="45"/>
      <c r="S32" s="3"/>
      <c r="T32" s="4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</row>
    <row r="33" spans="1:84" ht="12.75">
      <c r="A33" s="6">
        <f t="shared" si="11"/>
        <v>6</v>
      </c>
      <c r="B33" s="9">
        <f t="shared" si="5"/>
        <v>31.58635799684091</v>
      </c>
      <c r="C33" s="11">
        <f t="shared" si="6"/>
        <v>94.0625</v>
      </c>
      <c r="D33" s="72">
        <f t="shared" si="9"/>
        <v>158.2514514690047</v>
      </c>
      <c r="E33" s="73"/>
      <c r="F33" s="74"/>
      <c r="G33" s="11">
        <f t="shared" si="10"/>
        <v>370.29949999999997</v>
      </c>
      <c r="H33" s="13"/>
      <c r="I33" s="68">
        <f t="shared" si="7"/>
        <v>528.5509514690046</v>
      </c>
      <c r="J33" s="71">
        <f t="shared" si="8"/>
        <v>697.5617223504075</v>
      </c>
      <c r="K33" s="58"/>
      <c r="L33" s="45"/>
      <c r="M33" s="3"/>
      <c r="N33" s="3"/>
      <c r="O33" s="3"/>
      <c r="P33" s="3"/>
      <c r="Q33" s="58"/>
      <c r="R33" s="45"/>
      <c r="S33" s="3"/>
      <c r="T33" s="4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</row>
    <row r="34" spans="1:84" ht="12.75">
      <c r="A34" s="6">
        <f t="shared" si="11"/>
        <v>5</v>
      </c>
      <c r="B34" s="9">
        <f t="shared" si="5"/>
        <v>31.58635799684091</v>
      </c>
      <c r="C34" s="11">
        <f t="shared" si="6"/>
        <v>94.0625</v>
      </c>
      <c r="D34" s="72">
        <f t="shared" si="9"/>
        <v>189.83780946584562</v>
      </c>
      <c r="E34" s="73"/>
      <c r="F34" s="74"/>
      <c r="G34" s="11">
        <f t="shared" si="10"/>
        <v>464.36199999999997</v>
      </c>
      <c r="H34" s="13"/>
      <c r="I34" s="68">
        <f t="shared" si="7"/>
        <v>654.1998094658456</v>
      </c>
      <c r="J34" s="71">
        <f t="shared" si="8"/>
        <v>860.974895145353</v>
      </c>
      <c r="K34" s="58"/>
      <c r="L34" s="45" t="s">
        <v>30</v>
      </c>
      <c r="M34" s="3"/>
      <c r="N34" s="3"/>
      <c r="O34" s="3"/>
      <c r="P34" s="3"/>
      <c r="Q34" s="58"/>
      <c r="R34" s="45"/>
      <c r="S34" s="3"/>
      <c r="T34" s="4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</row>
    <row r="35" spans="1:84" ht="12.75">
      <c r="A35" s="6">
        <f t="shared" si="11"/>
        <v>4</v>
      </c>
      <c r="B35" s="9">
        <f t="shared" si="5"/>
        <v>31.58635799684091</v>
      </c>
      <c r="C35" s="11">
        <f t="shared" si="6"/>
        <v>94.0625</v>
      </c>
      <c r="D35" s="72">
        <f t="shared" si="9"/>
        <v>221.42416746268654</v>
      </c>
      <c r="E35" s="73"/>
      <c r="F35" s="74"/>
      <c r="G35" s="11">
        <f t="shared" si="10"/>
        <v>558.4245</v>
      </c>
      <c r="H35" s="13"/>
      <c r="I35" s="68">
        <f t="shared" si="7"/>
        <v>779.8486674626865</v>
      </c>
      <c r="J35" s="71">
        <f t="shared" si="8"/>
        <v>1024.3880679402985</v>
      </c>
      <c r="K35" s="58"/>
      <c r="L35" s="45" t="s">
        <v>54</v>
      </c>
      <c r="M35" s="3"/>
      <c r="N35" s="3"/>
      <c r="O35" s="3"/>
      <c r="P35" s="3"/>
      <c r="Q35" s="58"/>
      <c r="R35" s="3"/>
      <c r="S35" s="3"/>
      <c r="T35" s="4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</row>
    <row r="36" spans="1:84" ht="12.75">
      <c r="A36" s="6">
        <f t="shared" si="11"/>
        <v>3</v>
      </c>
      <c r="B36" s="9">
        <f t="shared" si="5"/>
        <v>31.58635799684091</v>
      </c>
      <c r="C36" s="11">
        <f t="shared" si="6"/>
        <v>103.5</v>
      </c>
      <c r="D36" s="72">
        <f t="shared" si="9"/>
        <v>253.01052545952746</v>
      </c>
      <c r="E36" s="73"/>
      <c r="F36" s="74"/>
      <c r="G36" s="11">
        <f t="shared" si="10"/>
        <v>661.9245</v>
      </c>
      <c r="H36" s="13"/>
      <c r="I36" s="68">
        <f t="shared" si="7"/>
        <v>914.9350254595274</v>
      </c>
      <c r="J36" s="71">
        <f t="shared" si="8"/>
        <v>1199.126240735244</v>
      </c>
      <c r="K36" s="58"/>
      <c r="L36" s="45" t="s">
        <v>31</v>
      </c>
      <c r="M36" s="3"/>
      <c r="N36" s="3"/>
      <c r="O36" s="3"/>
      <c r="P36" s="3"/>
      <c r="Q36" s="58"/>
      <c r="R36" s="3"/>
      <c r="S36" s="3"/>
      <c r="T36" s="4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</row>
    <row r="37" spans="1:84" ht="12.75">
      <c r="A37" s="6">
        <f t="shared" si="11"/>
        <v>2</v>
      </c>
      <c r="B37" s="9">
        <f t="shared" si="5"/>
        <v>31.58635799684091</v>
      </c>
      <c r="C37" s="11">
        <f t="shared" si="6"/>
        <v>103.5</v>
      </c>
      <c r="D37" s="72">
        <f t="shared" si="9"/>
        <v>284.59688345636835</v>
      </c>
      <c r="E37" s="73"/>
      <c r="F37" s="74"/>
      <c r="G37" s="11">
        <f t="shared" si="10"/>
        <v>765.4245</v>
      </c>
      <c r="H37" s="13"/>
      <c r="I37" s="68">
        <f t="shared" si="7"/>
        <v>1050.0213834563683</v>
      </c>
      <c r="J37" s="71">
        <f t="shared" si="8"/>
        <v>1373.8644135301893</v>
      </c>
      <c r="K37" s="58"/>
      <c r="L37" s="45" t="s">
        <v>32</v>
      </c>
      <c r="M37" s="3"/>
      <c r="N37" s="3"/>
      <c r="O37" s="3"/>
      <c r="P37" s="3"/>
      <c r="Q37" s="58"/>
      <c r="R37" s="3"/>
      <c r="S37" s="3"/>
      <c r="T37" s="4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</row>
    <row r="38" spans="1:84" ht="12.75">
      <c r="A38" s="6">
        <f t="shared" si="11"/>
        <v>1</v>
      </c>
      <c r="B38" s="9">
        <f t="shared" si="5"/>
        <v>25.43634254848744</v>
      </c>
      <c r="C38" s="11">
        <f t="shared" si="6"/>
        <v>64.2</v>
      </c>
      <c r="D38" s="72">
        <f t="shared" si="9"/>
        <v>310.0332260048558</v>
      </c>
      <c r="E38" s="73"/>
      <c r="F38" s="74"/>
      <c r="G38" s="11">
        <f t="shared" si="10"/>
        <v>829.6245</v>
      </c>
      <c r="H38" s="13"/>
      <c r="I38" s="68">
        <f t="shared" si="7"/>
        <v>1139.6577260048557</v>
      </c>
      <c r="J38" s="71">
        <f t="shared" si="8"/>
        <v>1491.6025616077693</v>
      </c>
      <c r="K38" s="58"/>
      <c r="L38" s="45" t="s">
        <v>33</v>
      </c>
      <c r="M38" s="3"/>
      <c r="N38" s="3"/>
      <c r="O38" s="3"/>
      <c r="P38" s="3"/>
      <c r="Q38" s="58"/>
      <c r="R38" s="3"/>
      <c r="S38" s="3"/>
      <c r="T38" s="4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</row>
    <row r="39" spans="1:84" ht="12.75">
      <c r="A39" s="6" t="str">
        <f t="shared" si="11"/>
        <v>P-2</v>
      </c>
      <c r="B39" s="9">
        <f t="shared" si="5"/>
        <v>0</v>
      </c>
      <c r="C39" s="11">
        <f t="shared" si="6"/>
        <v>0</v>
      </c>
      <c r="D39" s="72">
        <f t="shared" si="9"/>
        <v>310.0332260048558</v>
      </c>
      <c r="E39" s="73"/>
      <c r="F39" s="74"/>
      <c r="G39" s="11">
        <f t="shared" si="10"/>
        <v>829.6245</v>
      </c>
      <c r="H39" s="13"/>
      <c r="I39" s="68">
        <f t="shared" si="7"/>
        <v>1139.6577260048557</v>
      </c>
      <c r="J39" s="71">
        <f t="shared" si="8"/>
        <v>1491.6025616077693</v>
      </c>
      <c r="K39" s="58"/>
      <c r="L39" s="45" t="s">
        <v>34</v>
      </c>
      <c r="M39" s="58"/>
      <c r="N39" s="58"/>
      <c r="O39" s="58"/>
      <c r="P39" s="58"/>
      <c r="Q39" s="58"/>
      <c r="R39" s="3"/>
      <c r="S39" s="3"/>
      <c r="T39" s="4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</row>
    <row r="40" spans="1:84" ht="12.75">
      <c r="A40" s="6" t="str">
        <f t="shared" si="11"/>
        <v>P-3</v>
      </c>
      <c r="B40" s="9">
        <f t="shared" si="5"/>
        <v>10.174537019394975</v>
      </c>
      <c r="C40" s="11">
        <f t="shared" si="6"/>
        <v>37.5</v>
      </c>
      <c r="D40" s="72">
        <f t="shared" si="9"/>
        <v>320.20776302425077</v>
      </c>
      <c r="E40" s="73"/>
      <c r="F40" s="74"/>
      <c r="G40" s="11">
        <f t="shared" si="10"/>
        <v>867.1245</v>
      </c>
      <c r="H40" s="14"/>
      <c r="I40" s="68">
        <f t="shared" si="7"/>
        <v>1187.3322630242508</v>
      </c>
      <c r="J40" s="71">
        <f t="shared" si="8"/>
        <v>1552.881820838801</v>
      </c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</row>
    <row r="41" spans="1:84" ht="12.75">
      <c r="A41" s="57" t="s">
        <v>58</v>
      </c>
      <c r="B41" s="9">
        <f t="shared" si="5"/>
        <v>10.174537019394975</v>
      </c>
      <c r="C41" s="11">
        <f t="shared" si="6"/>
        <v>37.325</v>
      </c>
      <c r="D41" s="72">
        <f t="shared" si="9"/>
        <v>330.3823000436457</v>
      </c>
      <c r="E41" s="73"/>
      <c r="F41" s="74"/>
      <c r="G41" s="11">
        <f t="shared" si="10"/>
        <v>904.4495000000001</v>
      </c>
      <c r="H41" s="58"/>
      <c r="I41" s="68">
        <f t="shared" si="7"/>
        <v>1234.8318000436457</v>
      </c>
      <c r="J41" s="71">
        <f t="shared" si="8"/>
        <v>1613.951080069833</v>
      </c>
      <c r="K41" s="2"/>
      <c r="L41" s="2"/>
      <c r="M41" s="2"/>
      <c r="N41" s="46"/>
      <c r="O41" s="58"/>
      <c r="P41" s="58"/>
      <c r="Q41" s="58"/>
      <c r="R41" s="58"/>
      <c r="S41" s="58"/>
      <c r="T41" s="58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</row>
    <row r="42" spans="1:84" ht="12.7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</row>
    <row r="43" spans="14:84" ht="12.75">
      <c r="N43" s="58"/>
      <c r="O43" s="58"/>
      <c r="P43" s="58"/>
      <c r="Q43" s="58"/>
      <c r="R43" s="58"/>
      <c r="S43" s="58"/>
      <c r="T43" s="58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</row>
    <row r="44" spans="14:84" ht="12.75">
      <c r="N44" s="58"/>
      <c r="O44" s="58"/>
      <c r="P44" s="58"/>
      <c r="Q44" s="58"/>
      <c r="R44" s="58"/>
      <c r="S44" s="58"/>
      <c r="T44" s="58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</row>
    <row r="45" spans="1:84" ht="12.75">
      <c r="A45" s="47" t="s">
        <v>25</v>
      </c>
      <c r="B45" s="47"/>
      <c r="C45" s="2"/>
      <c r="D45" s="2"/>
      <c r="E45" s="2"/>
      <c r="F45" s="2"/>
      <c r="G45" s="2"/>
      <c r="H45" s="2"/>
      <c r="I45" s="2"/>
      <c r="J45" s="2"/>
      <c r="K45" s="2"/>
      <c r="L45" s="2"/>
      <c r="M45" s="58"/>
      <c r="N45" s="58"/>
      <c r="O45" s="58"/>
      <c r="P45" s="58"/>
      <c r="Q45" s="58"/>
      <c r="R45" s="58"/>
      <c r="S45" s="58"/>
      <c r="T45" s="58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</row>
    <row r="46" spans="1:21" ht="12.75">
      <c r="A46" s="46" t="s">
        <v>26</v>
      </c>
      <c r="B46" s="46"/>
      <c r="C46" s="2"/>
      <c r="D46" s="2"/>
      <c r="E46" s="2"/>
      <c r="F46" s="2"/>
      <c r="G46" s="2">
        <v>4000</v>
      </c>
      <c r="H46" s="2"/>
      <c r="I46" s="16"/>
      <c r="J46" s="16" t="s">
        <v>27</v>
      </c>
      <c r="K46" s="2"/>
      <c r="M46" s="13">
        <f>SQRT(G47)</f>
        <v>17.57008679577057</v>
      </c>
      <c r="N46" s="58"/>
      <c r="O46" s="58"/>
      <c r="P46" s="58"/>
      <c r="Q46" s="58"/>
      <c r="R46" s="58"/>
      <c r="S46" s="58"/>
      <c r="T46" s="58"/>
      <c r="U46" s="58"/>
    </row>
    <row r="47" spans="1:21" ht="15">
      <c r="A47" s="46" t="s">
        <v>55</v>
      </c>
      <c r="B47" s="46"/>
      <c r="C47" s="2"/>
      <c r="D47" s="2"/>
      <c r="E47" s="2"/>
      <c r="F47" s="2"/>
      <c r="G47" s="48">
        <f>I41*1000/G46</f>
        <v>308.7079500109114</v>
      </c>
      <c r="H47" s="49"/>
      <c r="I47" s="16"/>
      <c r="J47" s="2"/>
      <c r="K47" s="2"/>
      <c r="L47" s="50"/>
      <c r="M47" s="58"/>
      <c r="N47" s="58"/>
      <c r="O47" s="58"/>
      <c r="P47" s="58"/>
      <c r="Q47" s="58"/>
      <c r="R47" s="58"/>
      <c r="S47" s="58"/>
      <c r="T47" s="58"/>
      <c r="U47" s="58"/>
    </row>
    <row r="48" spans="3:21" ht="12.75"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</row>
    <row r="49" spans="3:21" ht="12.75"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</row>
    <row r="50" spans="3:21" ht="12.75"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</row>
    <row r="51" spans="3:21" ht="12.75"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</row>
    <row r="52" spans="3:21" ht="12.75"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</row>
    <row r="53" spans="3:21" ht="12.75"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</row>
    <row r="54" spans="3:21" ht="12.75"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</row>
    <row r="55" spans="3:21" ht="12.75"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</row>
    <row r="56" spans="3:21" ht="12.75"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3:21" ht="12.75"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3:21" ht="12.75"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</row>
    <row r="59" spans="3:21" ht="12.75"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</row>
    <row r="60" spans="3:21" ht="12.75"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</row>
    <row r="61" spans="3:21" ht="12.75"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</row>
    <row r="62" spans="3:21" ht="12.75"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</row>
    <row r="63" spans="3:21" ht="12.75"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</row>
    <row r="64" spans="3:21" ht="12.75"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</row>
    <row r="65" spans="3:21" ht="12.75"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</row>
    <row r="66" spans="3:21" ht="12.75"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</row>
    <row r="67" spans="3:21" ht="12.75"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</row>
    <row r="68" spans="3:21" ht="12.75"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</row>
    <row r="69" spans="3:21" ht="12.75"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</row>
    <row r="70" spans="3:21" ht="12.75"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</row>
    <row r="71" spans="3:21" ht="12.75"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</row>
    <row r="72" spans="3:21" ht="12.75"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</row>
    <row r="73" spans="3:21" ht="12.75"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</row>
    <row r="74" spans="3:21" ht="12.75"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</row>
    <row r="75" spans="3:21" ht="12.75"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</row>
    <row r="76" spans="3:21" ht="12.75"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</row>
    <row r="77" spans="3:21" ht="12.75"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</row>
    <row r="78" spans="3:21" ht="12.75"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</row>
    <row r="79" spans="3:21" ht="12.75"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</row>
    <row r="80" spans="3:21" ht="12.75"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</row>
    <row r="81" spans="3:21" ht="12.75"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</row>
    <row r="82" spans="3:21" ht="12.75"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</row>
    <row r="83" spans="3:21" ht="12.75"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</row>
    <row r="84" spans="3:21" ht="12.75"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</row>
    <row r="85" spans="3:21" ht="12.75"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</row>
    <row r="86" spans="3:21" ht="12.75"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</row>
    <row r="87" spans="3:21" ht="12.75"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</row>
    <row r="88" spans="3:21" ht="12.75"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</row>
    <row r="89" spans="3:21" ht="12.75"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</row>
    <row r="90" spans="3:21" ht="12.75"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</row>
    <row r="91" spans="3:21" ht="12.75"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</row>
    <row r="92" spans="3:21" ht="12.75"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</row>
    <row r="93" spans="3:21" ht="12.75"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</row>
    <row r="94" spans="3:21" ht="12.75"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</row>
    <row r="95" spans="3:21" ht="12.75"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</row>
    <row r="96" spans="3:21" ht="12.75"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</row>
    <row r="97" spans="3:21" ht="12.75"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</row>
    <row r="98" spans="3:21" ht="12.75"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</row>
    <row r="99" spans="3:21" ht="12.75"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</row>
    <row r="100" spans="3:21" ht="12.75"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</row>
    <row r="101" spans="3:21" ht="12.75"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</row>
    <row r="102" spans="3:21" ht="12.75"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</row>
    <row r="103" spans="3:21" ht="12.75"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</row>
    <row r="104" spans="3:21" ht="12.75"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</row>
    <row r="105" spans="3:21" ht="12.75"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</row>
    <row r="106" spans="3:21" ht="12.75"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</row>
    <row r="107" spans="3:21" ht="12.75"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</row>
    <row r="108" spans="3:21" ht="12.75"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</row>
    <row r="109" spans="3:21" ht="12.75"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</row>
    <row r="110" spans="3:21" ht="12.75"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</row>
    <row r="111" spans="3:21" ht="12.75"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</row>
    <row r="112" spans="3:21" ht="12.75"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</row>
    <row r="113" spans="3:21" ht="12.75"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</row>
    <row r="114" spans="3:21" ht="12.75"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</row>
  </sheetData>
  <mergeCells count="19">
    <mergeCell ref="D41:F41"/>
    <mergeCell ref="D28:F28"/>
    <mergeCell ref="D33:F33"/>
    <mergeCell ref="D34:F34"/>
    <mergeCell ref="D35:F35"/>
    <mergeCell ref="D36:F36"/>
    <mergeCell ref="D37:F37"/>
    <mergeCell ref="D38:F38"/>
    <mergeCell ref="D39:F39"/>
    <mergeCell ref="D40:F40"/>
    <mergeCell ref="A8:A9"/>
    <mergeCell ref="D8:F8"/>
    <mergeCell ref="D9:F9"/>
    <mergeCell ref="D27:F27"/>
    <mergeCell ref="A27:A28"/>
    <mergeCell ref="D29:F29"/>
    <mergeCell ref="D30:F30"/>
    <mergeCell ref="D31:F31"/>
    <mergeCell ref="D32:F32"/>
  </mergeCells>
  <printOptions/>
  <pageMargins left="0.5" right="0.5" top="0.5" bottom="0.5" header="0.5" footer="0.5"/>
  <pageSetup fitToHeight="1" fitToWidth="1" horizontalDpi="600" verticalDpi="600" orientation="landscape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Cagley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R. Cagley</dc:creator>
  <cp:keywords/>
  <dc:description/>
  <cp:lastModifiedBy>fmb112</cp:lastModifiedBy>
  <cp:lastPrinted>2005-07-27T17:08:47Z</cp:lastPrinted>
  <dcterms:created xsi:type="dcterms:W3CDTF">2003-02-04T18:00:21Z</dcterms:created>
  <dcterms:modified xsi:type="dcterms:W3CDTF">2006-01-31T03:42:33Z</dcterms:modified>
  <cp:category/>
  <cp:version/>
  <cp:contentType/>
  <cp:contentStatus/>
</cp:coreProperties>
</file>